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 tabRatio="881" activeTab="1"/>
  </bookViews>
  <sheets>
    <sheet name="Прайс SC октябрь 2023" sheetId="15" r:id="rId1"/>
    <sheet name="Комплекты LINE-INTERACTIVE" sheetId="3" r:id="rId2"/>
    <sheet name="Комплекты ONLINE" sheetId="13" r:id="rId3"/>
    <sheet name="Комплекты INV" sheetId="14" r:id="rId4"/>
  </sheets>
  <definedNames>
    <definedName name="Print_Area" localSheetId="0">'Прайс SC октябрь 2023'!$A$1:$G$57</definedName>
    <definedName name="Print_Area2" localSheetId="0">'Прайс SC октябрь 2023'!$A$1:$H$57</definedName>
    <definedName name="Print_Area3" localSheetId="0">'Прайс SC октябрь 2023'!$A$1:$G$57</definedName>
    <definedName name="_xlnm.Print_Area" localSheetId="0">'Прайс SC октябрь 2023'!$A$1:$G$57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4" l="1"/>
  <c r="H65" i="14"/>
  <c r="H58" i="14"/>
  <c r="G57" i="14"/>
  <c r="H49" i="14"/>
  <c r="G48" i="14"/>
  <c r="H39" i="14"/>
  <c r="G38" i="14"/>
  <c r="H30" i="14"/>
  <c r="G29" i="14"/>
  <c r="H22" i="14"/>
  <c r="G21" i="14"/>
  <c r="G14" i="14"/>
  <c r="H13" i="14"/>
  <c r="H253" i="14"/>
  <c r="G252" i="14"/>
  <c r="H242" i="14"/>
  <c r="G241" i="14"/>
  <c r="H233" i="14"/>
  <c r="H232" i="14"/>
  <c r="H231" i="14"/>
  <c r="G223" i="14"/>
  <c r="H221" i="14"/>
  <c r="H220" i="14"/>
  <c r="H211" i="14"/>
  <c r="H210" i="14"/>
  <c r="H201" i="14"/>
  <c r="H200" i="14"/>
  <c r="H190" i="14"/>
  <c r="H191" i="14"/>
  <c r="H230" i="14"/>
  <c r="G229" i="14"/>
  <c r="H250" i="14"/>
  <c r="H239" i="14"/>
  <c r="H208" i="14"/>
  <c r="H218" i="14"/>
  <c r="H198" i="14"/>
  <c r="H188" i="14"/>
  <c r="H256" i="14"/>
  <c r="G256" i="14"/>
  <c r="H249" i="14"/>
  <c r="H245" i="14"/>
  <c r="G245" i="14"/>
  <c r="G238" i="14"/>
  <c r="H234" i="14"/>
  <c r="G234" i="14"/>
  <c r="H228" i="14"/>
  <c r="H224" i="14"/>
  <c r="G224" i="14"/>
  <c r="H217" i="14"/>
  <c r="H213" i="14"/>
  <c r="G213" i="14"/>
  <c r="H207" i="14"/>
  <c r="H203" i="14"/>
  <c r="G203" i="14"/>
  <c r="H197" i="14"/>
  <c r="H193" i="14"/>
  <c r="G193" i="14"/>
  <c r="H187" i="14"/>
  <c r="H180" i="14"/>
  <c r="H179" i="14"/>
  <c r="H169" i="14"/>
  <c r="G168" i="14"/>
  <c r="G159" i="14"/>
  <c r="H158" i="14"/>
  <c r="H148" i="14"/>
  <c r="H147" i="14"/>
  <c r="H138" i="14"/>
  <c r="G137" i="14"/>
  <c r="H128" i="14"/>
  <c r="G118" i="14"/>
  <c r="G117" i="14"/>
  <c r="G127" i="14"/>
  <c r="G11" i="14" l="1"/>
  <c r="G200" i="14"/>
  <c r="H29" i="14"/>
  <c r="H48" i="14"/>
  <c r="H229" i="14"/>
  <c r="H235" i="14" s="1"/>
  <c r="G210" i="14"/>
  <c r="G13" i="14"/>
  <c r="H21" i="14"/>
  <c r="H57" i="14"/>
  <c r="G66" i="14"/>
  <c r="H14" i="14"/>
  <c r="H38" i="14"/>
  <c r="G27" i="14"/>
  <c r="G65" i="14"/>
  <c r="G58" i="14"/>
  <c r="G49" i="14"/>
  <c r="G39" i="14"/>
  <c r="G30" i="14"/>
  <c r="G22" i="14"/>
  <c r="G231" i="14"/>
  <c r="H241" i="14"/>
  <c r="G242" i="14"/>
  <c r="H252" i="14"/>
  <c r="H238" i="14"/>
  <c r="G232" i="14"/>
  <c r="H223" i="14"/>
  <c r="G220" i="14"/>
  <c r="G190" i="14"/>
  <c r="G230" i="14"/>
  <c r="H243" i="14"/>
  <c r="G243" i="14"/>
  <c r="H255" i="14"/>
  <c r="G255" i="14"/>
  <c r="G180" i="14"/>
  <c r="G188" i="14"/>
  <c r="G198" i="14"/>
  <c r="G208" i="14"/>
  <c r="G218" i="14"/>
  <c r="G222" i="14"/>
  <c r="G228" i="14"/>
  <c r="G187" i="14"/>
  <c r="G191" i="14"/>
  <c r="G197" i="14"/>
  <c r="G201" i="14"/>
  <c r="G207" i="14"/>
  <c r="G211" i="14"/>
  <c r="G217" i="14"/>
  <c r="G221" i="14"/>
  <c r="H222" i="14"/>
  <c r="G244" i="14"/>
  <c r="G250" i="14"/>
  <c r="G233" i="14"/>
  <c r="G239" i="14"/>
  <c r="H244" i="14"/>
  <c r="G249" i="14"/>
  <c r="G253" i="14"/>
  <c r="H159" i="14"/>
  <c r="G179" i="14"/>
  <c r="H168" i="14"/>
  <c r="G169" i="14"/>
  <c r="G158" i="14"/>
  <c r="G148" i="14"/>
  <c r="G147" i="14"/>
  <c r="H137" i="14"/>
  <c r="G138" i="14"/>
  <c r="H127" i="14"/>
  <c r="H117" i="14"/>
  <c r="H118" i="14"/>
  <c r="G128" i="14"/>
  <c r="H386" i="14"/>
  <c r="G235" i="14" l="1"/>
  <c r="H189" i="14"/>
  <c r="G189" i="14"/>
  <c r="G386" i="14"/>
  <c r="H199" i="14" l="1"/>
  <c r="G199" i="14"/>
  <c r="H333" i="14"/>
  <c r="G315" i="14"/>
  <c r="H378" i="14"/>
  <c r="G378" i="14"/>
  <c r="H377" i="14"/>
  <c r="G377" i="14"/>
  <c r="H368" i="14"/>
  <c r="G368" i="14"/>
  <c r="H359" i="14"/>
  <c r="G359" i="14"/>
  <c r="H351" i="14"/>
  <c r="G351" i="14"/>
  <c r="H350" i="14"/>
  <c r="G350" i="14"/>
  <c r="H306" i="14"/>
  <c r="H289" i="14"/>
  <c r="G288" i="14"/>
  <c r="H261" i="14"/>
  <c r="H166" i="14"/>
  <c r="G145" i="14"/>
  <c r="G135" i="14"/>
  <c r="H140" i="14"/>
  <c r="G140" i="14"/>
  <c r="H115" i="14"/>
  <c r="G134" i="14"/>
  <c r="H80" i="14"/>
  <c r="G72" i="14"/>
  <c r="H64" i="14"/>
  <c r="H67" i="14"/>
  <c r="G67" i="14"/>
  <c r="H59" i="14"/>
  <c r="G59" i="14"/>
  <c r="H36" i="14"/>
  <c r="H28" i="14"/>
  <c r="H11" i="14"/>
  <c r="H120" i="14"/>
  <c r="G120" i="14"/>
  <c r="H110" i="14"/>
  <c r="G110" i="14"/>
  <c r="H101" i="14"/>
  <c r="G101" i="14"/>
  <c r="H92" i="14"/>
  <c r="G92" i="14"/>
  <c r="H83" i="14"/>
  <c r="G75" i="14"/>
  <c r="G31" i="14"/>
  <c r="H23" i="14"/>
  <c r="G23" i="14"/>
  <c r="H15" i="14"/>
  <c r="G15" i="14"/>
  <c r="G20" i="14" l="1"/>
  <c r="H12" i="14"/>
  <c r="H16" i="14" s="1"/>
  <c r="H209" i="14"/>
  <c r="G209" i="14"/>
  <c r="H332" i="14"/>
  <c r="G341" i="14"/>
  <c r="G323" i="14"/>
  <c r="H323" i="14"/>
  <c r="G333" i="14"/>
  <c r="G332" i="14"/>
  <c r="G306" i="14"/>
  <c r="H283" i="14"/>
  <c r="H288" i="14"/>
  <c r="H177" i="14"/>
  <c r="H315" i="14"/>
  <c r="G166" i="14"/>
  <c r="G289" i="14"/>
  <c r="H305" i="14"/>
  <c r="H270" i="14"/>
  <c r="H278" i="14"/>
  <c r="G278" i="14"/>
  <c r="G314" i="14"/>
  <c r="H314" i="14"/>
  <c r="H292" i="14"/>
  <c r="G292" i="14"/>
  <c r="G283" i="14"/>
  <c r="G305" i="14"/>
  <c r="H155" i="14"/>
  <c r="H134" i="14"/>
  <c r="H145" i="14"/>
  <c r="H135" i="14"/>
  <c r="G80" i="14"/>
  <c r="G88" i="14"/>
  <c r="G81" i="14"/>
  <c r="H81" i="14"/>
  <c r="G97" i="14"/>
  <c r="H79" i="14"/>
  <c r="H105" i="14"/>
  <c r="G79" i="14"/>
  <c r="G64" i="14"/>
  <c r="G55" i="14"/>
  <c r="G46" i="14"/>
  <c r="G19" i="14"/>
  <c r="G24" i="14" s="1"/>
  <c r="G12" i="14"/>
  <c r="G16" i="14" s="1"/>
  <c r="G71" i="14"/>
  <c r="H97" i="14"/>
  <c r="H71" i="14"/>
  <c r="H72" i="14"/>
  <c r="H75" i="14"/>
  <c r="H88" i="14"/>
  <c r="H31" i="14"/>
  <c r="G261" i="14"/>
  <c r="G151" i="14"/>
  <c r="H151" i="14"/>
  <c r="G37" i="14"/>
  <c r="H37" i="14"/>
  <c r="G36" i="14"/>
  <c r="G83" i="14"/>
  <c r="G115" i="14"/>
  <c r="G28" i="14"/>
  <c r="G32" i="14" s="1"/>
  <c r="G177" i="14"/>
  <c r="G270" i="14"/>
  <c r="H20" i="14" l="1"/>
  <c r="H219" i="14"/>
  <c r="H225" i="14" s="1"/>
  <c r="G219" i="14"/>
  <c r="G225" i="14" s="1"/>
  <c r="H324" i="14"/>
  <c r="G324" i="14"/>
  <c r="H298" i="14"/>
  <c r="H341" i="14"/>
  <c r="G298" i="14"/>
  <c r="G287" i="14"/>
  <c r="H287" i="14"/>
  <c r="G155" i="14"/>
  <c r="G165" i="14"/>
  <c r="H301" i="14"/>
  <c r="G301" i="14"/>
  <c r="H279" i="14"/>
  <c r="G279" i="14"/>
  <c r="G144" i="14"/>
  <c r="H144" i="14"/>
  <c r="H19" i="14"/>
  <c r="H87" i="14"/>
  <c r="H27" i="14"/>
  <c r="H32" i="14" s="1"/>
  <c r="G63" i="14"/>
  <c r="G68" i="14" s="1"/>
  <c r="H55" i="14"/>
  <c r="G87" i="14"/>
  <c r="G105" i="14"/>
  <c r="H106" i="14"/>
  <c r="G106" i="14"/>
  <c r="H126" i="14"/>
  <c r="H98" i="14"/>
  <c r="G98" i="14"/>
  <c r="H46" i="14"/>
  <c r="G260" i="14"/>
  <c r="H161" i="14"/>
  <c r="G161" i="14"/>
  <c r="H45" i="14"/>
  <c r="G45" i="14"/>
  <c r="H35" i="14"/>
  <c r="G35" i="14"/>
  <c r="G47" i="14"/>
  <c r="H47" i="14"/>
  <c r="H125" i="14"/>
  <c r="G125" i="14"/>
  <c r="H114" i="14"/>
  <c r="G114" i="14"/>
  <c r="H41" i="14"/>
  <c r="G41" i="14"/>
  <c r="H260" i="14"/>
  <c r="H96" i="14"/>
  <c r="G96" i="14"/>
  <c r="H24" i="14" l="1"/>
  <c r="H240" i="14"/>
  <c r="H246" i="14" s="1"/>
  <c r="G240" i="14"/>
  <c r="G246" i="14" s="1"/>
  <c r="G342" i="14"/>
  <c r="H342" i="14"/>
  <c r="G334" i="14"/>
  <c r="H334" i="14"/>
  <c r="H297" i="14"/>
  <c r="G297" i="14"/>
  <c r="H165" i="14"/>
  <c r="H310" i="14"/>
  <c r="G310" i="14"/>
  <c r="H296" i="14"/>
  <c r="G296" i="14"/>
  <c r="G126" i="14"/>
  <c r="H63" i="14"/>
  <c r="H68" i="14" s="1"/>
  <c r="H116" i="14"/>
  <c r="G116" i="14"/>
  <c r="H56" i="14"/>
  <c r="H60" i="14" s="1"/>
  <c r="G56" i="14"/>
  <c r="G60" i="14" s="1"/>
  <c r="H73" i="14"/>
  <c r="G73" i="14"/>
  <c r="H51" i="14"/>
  <c r="G51" i="14"/>
  <c r="G269" i="14"/>
  <c r="H269" i="14"/>
  <c r="G124" i="14"/>
  <c r="H124" i="14"/>
  <c r="G172" i="14"/>
  <c r="H172" i="14"/>
  <c r="H251" i="14" l="1"/>
  <c r="G251" i="14"/>
  <c r="H379" i="14"/>
  <c r="G379" i="14"/>
  <c r="H360" i="14"/>
  <c r="G360" i="14"/>
  <c r="G343" i="14"/>
  <c r="H343" i="14"/>
  <c r="H328" i="14"/>
  <c r="G328" i="14"/>
  <c r="H176" i="14"/>
  <c r="G176" i="14"/>
  <c r="H319" i="14"/>
  <c r="G319" i="14"/>
  <c r="H136" i="14"/>
  <c r="G136" i="14"/>
  <c r="H183" i="14"/>
  <c r="G183" i="14"/>
  <c r="H89" i="14"/>
  <c r="G89" i="14"/>
  <c r="H156" i="14"/>
  <c r="G156" i="14"/>
  <c r="G130" i="14"/>
  <c r="H130" i="14"/>
  <c r="H369" i="14" l="1"/>
  <c r="G369" i="14"/>
  <c r="G388" i="14"/>
  <c r="H388" i="14"/>
  <c r="G337" i="14"/>
  <c r="H337" i="14"/>
  <c r="G262" i="14"/>
  <c r="H262" i="14"/>
  <c r="G146" i="14"/>
  <c r="H146" i="14"/>
  <c r="G107" i="14"/>
  <c r="H107" i="14"/>
  <c r="G265" i="14"/>
  <c r="H265" i="14"/>
  <c r="H355" i="14" l="1"/>
  <c r="G355" i="14"/>
  <c r="G387" i="14"/>
  <c r="H387" i="14"/>
  <c r="H346" i="14"/>
  <c r="G346" i="14"/>
  <c r="H271" i="14"/>
  <c r="G271" i="14"/>
  <c r="H157" i="14"/>
  <c r="G157" i="14"/>
  <c r="H274" i="14"/>
  <c r="G274" i="14"/>
  <c r="H364" i="14" l="1"/>
  <c r="G364" i="14"/>
  <c r="G280" i="14"/>
  <c r="H280" i="14"/>
  <c r="G167" i="14"/>
  <c r="H167" i="14"/>
  <c r="H373" i="14" l="1"/>
  <c r="G373" i="14"/>
  <c r="H307" i="14"/>
  <c r="G307" i="14"/>
  <c r="H178" i="14"/>
  <c r="G178" i="14"/>
  <c r="H352" i="14" l="1"/>
  <c r="G352" i="14"/>
  <c r="H382" i="14"/>
  <c r="G382" i="14"/>
  <c r="H325" i="14"/>
  <c r="G325" i="14"/>
  <c r="G316" i="14"/>
  <c r="H316" i="14"/>
  <c r="G391" i="14" l="1"/>
  <c r="H391" i="14"/>
  <c r="H361" i="14"/>
  <c r="G361" i="14"/>
  <c r="G160" i="13"/>
  <c r="H151" i="13"/>
  <c r="G133" i="13"/>
  <c r="H123" i="13"/>
  <c r="H97" i="13"/>
  <c r="G80" i="13"/>
  <c r="H88" i="13"/>
  <c r="H87" i="13"/>
  <c r="H79" i="13"/>
  <c r="H70" i="13"/>
  <c r="H56" i="13"/>
  <c r="H65" i="13"/>
  <c r="H61" i="13"/>
  <c r="H101" i="13"/>
  <c r="G101" i="13"/>
  <c r="H92" i="13"/>
  <c r="G92" i="13"/>
  <c r="H83" i="13"/>
  <c r="G83" i="13"/>
  <c r="H80" i="13"/>
  <c r="H74" i="13"/>
  <c r="H52" i="13"/>
  <c r="H28" i="13"/>
  <c r="H31" i="13"/>
  <c r="H20" i="13"/>
  <c r="G12" i="13"/>
  <c r="H23" i="13"/>
  <c r="G23" i="13"/>
  <c r="H15" i="13"/>
  <c r="H13" i="13"/>
  <c r="G13" i="13"/>
  <c r="H110" i="3"/>
  <c r="G110" i="3"/>
  <c r="H108" i="3"/>
  <c r="G108" i="3"/>
  <c r="H102" i="3"/>
  <c r="G102" i="3"/>
  <c r="H99" i="3"/>
  <c r="G99" i="3"/>
  <c r="H93" i="3"/>
  <c r="G93" i="3"/>
  <c r="H91" i="3"/>
  <c r="G91" i="3"/>
  <c r="H90" i="3"/>
  <c r="H85" i="3"/>
  <c r="G85" i="3"/>
  <c r="H83" i="3"/>
  <c r="G83" i="3"/>
  <c r="H82" i="3"/>
  <c r="H81" i="3"/>
  <c r="H76" i="3"/>
  <c r="G76" i="3"/>
  <c r="H75" i="3"/>
  <c r="G75" i="3"/>
  <c r="H74" i="3"/>
  <c r="H69" i="3"/>
  <c r="G69" i="3"/>
  <c r="H68" i="3"/>
  <c r="H63" i="3"/>
  <c r="G63" i="3"/>
  <c r="H62" i="3"/>
  <c r="H56" i="3"/>
  <c r="H57" i="3"/>
  <c r="G57" i="3"/>
  <c r="G55" i="3"/>
  <c r="H51" i="3"/>
  <c r="G51" i="3"/>
  <c r="H50" i="3"/>
  <c r="G50" i="3"/>
  <c r="G48" i="3"/>
  <c r="H42" i="3"/>
  <c r="H43" i="3"/>
  <c r="G43" i="3"/>
  <c r="H37" i="3"/>
  <c r="G37" i="3"/>
  <c r="H36" i="3"/>
  <c r="H31" i="3"/>
  <c r="G31" i="3"/>
  <c r="H30" i="3"/>
  <c r="H25" i="3"/>
  <c r="G25" i="3"/>
  <c r="H19" i="3"/>
  <c r="G19" i="3"/>
  <c r="G18" i="3"/>
  <c r="G17" i="3"/>
  <c r="G20" i="3" l="1"/>
  <c r="G79" i="13"/>
  <c r="H133" i="13"/>
  <c r="G151" i="13"/>
  <c r="H370" i="14"/>
  <c r="G370" i="14"/>
  <c r="H55" i="3"/>
  <c r="H58" i="3" s="1"/>
  <c r="G61" i="3"/>
  <c r="G64" i="3" s="1"/>
  <c r="G62" i="3"/>
  <c r="H47" i="3"/>
  <c r="G24" i="3"/>
  <c r="H98" i="3"/>
  <c r="H18" i="3"/>
  <c r="G36" i="3"/>
  <c r="H48" i="3"/>
  <c r="G74" i="3"/>
  <c r="G68" i="3"/>
  <c r="G90" i="3"/>
  <c r="G98" i="13"/>
  <c r="H98" i="13"/>
  <c r="G81" i="3"/>
  <c r="H160" i="13"/>
  <c r="G30" i="3"/>
  <c r="G42" i="3"/>
  <c r="G82" i="3"/>
  <c r="G56" i="3"/>
  <c r="G58" i="3" s="1"/>
  <c r="G97" i="13"/>
  <c r="G21" i="13"/>
  <c r="G31" i="13"/>
  <c r="G110" i="13"/>
  <c r="G69" i="13"/>
  <c r="H69" i="13"/>
  <c r="H119" i="13"/>
  <c r="G119" i="13"/>
  <c r="G107" i="13"/>
  <c r="H107" i="13"/>
  <c r="H51" i="13"/>
  <c r="G47" i="13"/>
  <c r="G87" i="13"/>
  <c r="H110" i="13"/>
  <c r="G123" i="13"/>
  <c r="G51" i="13"/>
  <c r="G52" i="13"/>
  <c r="G88" i="13"/>
  <c r="H60" i="13"/>
  <c r="G60" i="13"/>
  <c r="G29" i="13"/>
  <c r="H29" i="13"/>
  <c r="H21" i="13"/>
  <c r="G37" i="13"/>
  <c r="G70" i="13"/>
  <c r="G74" i="13"/>
  <c r="G61" i="13"/>
  <c r="G65" i="13"/>
  <c r="G56" i="13"/>
  <c r="G15" i="13"/>
  <c r="G27" i="13"/>
  <c r="H27" i="13"/>
  <c r="G36" i="13"/>
  <c r="H36" i="13"/>
  <c r="G28" i="13"/>
  <c r="H12" i="13"/>
  <c r="G19" i="13"/>
  <c r="H19" i="13"/>
  <c r="G20" i="13"/>
  <c r="H17" i="3"/>
  <c r="H20" i="3" l="1"/>
  <c r="H39" i="13"/>
  <c r="H47" i="13"/>
  <c r="H67" i="3"/>
  <c r="H70" i="3" s="1"/>
  <c r="H61" i="3"/>
  <c r="H64" i="3" s="1"/>
  <c r="G98" i="3"/>
  <c r="G47" i="3"/>
  <c r="H107" i="3"/>
  <c r="H24" i="3"/>
  <c r="H23" i="3"/>
  <c r="G23" i="3"/>
  <c r="G26" i="3" s="1"/>
  <c r="G39" i="13"/>
  <c r="G152" i="13"/>
  <c r="H152" i="13"/>
  <c r="H141" i="13"/>
  <c r="G141" i="13"/>
  <c r="G142" i="13"/>
  <c r="H142" i="13"/>
  <c r="G146" i="13"/>
  <c r="H146" i="13"/>
  <c r="H89" i="3"/>
  <c r="G89" i="3"/>
  <c r="G106" i="3"/>
  <c r="H106" i="3"/>
  <c r="G96" i="13"/>
  <c r="H96" i="13"/>
  <c r="G137" i="13"/>
  <c r="H137" i="13"/>
  <c r="G105" i="13"/>
  <c r="H128" i="13"/>
  <c r="G128" i="13"/>
  <c r="H116" i="13"/>
  <c r="G116" i="13"/>
  <c r="H132" i="13"/>
  <c r="G132" i="13"/>
  <c r="H106" i="13"/>
  <c r="G106" i="13"/>
  <c r="H78" i="13"/>
  <c r="G78" i="13"/>
  <c r="H37" i="13"/>
  <c r="G44" i="13"/>
  <c r="H44" i="13"/>
  <c r="G43" i="13"/>
  <c r="H43" i="13"/>
  <c r="G35" i="13"/>
  <c r="H35" i="13"/>
  <c r="H13" i="3"/>
  <c r="H12" i="3"/>
  <c r="G13" i="3"/>
  <c r="G67" i="3" l="1"/>
  <c r="G70" i="3" s="1"/>
  <c r="H26" i="3"/>
  <c r="G73" i="3"/>
  <c r="G107" i="3"/>
  <c r="H155" i="13"/>
  <c r="G155" i="13"/>
  <c r="G97" i="3"/>
  <c r="H97" i="3"/>
  <c r="H161" i="13"/>
  <c r="G161" i="13"/>
  <c r="H105" i="13"/>
  <c r="H114" i="13"/>
  <c r="G150" i="13"/>
  <c r="H150" i="13"/>
  <c r="H115" i="13"/>
  <c r="G115" i="13"/>
  <c r="H45" i="13"/>
  <c r="G45" i="13"/>
  <c r="G12" i="3"/>
  <c r="H73" i="3" l="1"/>
  <c r="G114" i="13"/>
  <c r="H159" i="13"/>
  <c r="G159" i="13"/>
  <c r="H164" i="13"/>
  <c r="G164" i="13"/>
  <c r="H71" i="13"/>
  <c r="G71" i="13"/>
  <c r="H124" i="13"/>
  <c r="G124" i="13"/>
  <c r="H53" i="13"/>
  <c r="G53" i="13"/>
  <c r="H11" i="13"/>
  <c r="G11" i="13"/>
  <c r="H149" i="14" l="1"/>
  <c r="G149" i="14"/>
  <c r="G91" i="14"/>
  <c r="H91" i="14"/>
  <c r="G11" i="3"/>
  <c r="G14" i="3" s="1"/>
  <c r="H11" i="3"/>
  <c r="H14" i="3" s="1"/>
  <c r="H90" i="14"/>
  <c r="G90" i="14"/>
  <c r="H89" i="13"/>
  <c r="G89" i="13"/>
  <c r="H62" i="13"/>
  <c r="G62" i="13"/>
  <c r="H212" i="14" l="1"/>
  <c r="H214" i="14" s="1"/>
  <c r="G212" i="14"/>
  <c r="G214" i="14" s="1"/>
  <c r="G202" i="14"/>
  <c r="G204" i="14" s="1"/>
  <c r="H202" i="14"/>
  <c r="H204" i="14" s="1"/>
  <c r="G192" i="14"/>
  <c r="G194" i="14" s="1"/>
  <c r="H192" i="14"/>
  <c r="H194" i="14" s="1"/>
  <c r="H254" i="14"/>
  <c r="H257" i="14" s="1"/>
  <c r="G254" i="14"/>
  <c r="G257" i="14" s="1"/>
  <c r="G93" i="14"/>
  <c r="H93" i="14"/>
  <c r="G49" i="3"/>
  <c r="G52" i="3" s="1"/>
  <c r="H77" i="3"/>
  <c r="H78" i="3" s="1"/>
  <c r="G99" i="14"/>
  <c r="H99" i="14"/>
  <c r="G153" i="13"/>
  <c r="H153" i="13"/>
  <c r="G154" i="13"/>
  <c r="H154" i="13"/>
  <c r="G170" i="14"/>
  <c r="H170" i="14"/>
  <c r="G29" i="3"/>
  <c r="G32" i="3" s="1"/>
  <c r="H29" i="3"/>
  <c r="H32" i="3" s="1"/>
  <c r="H100" i="14"/>
  <c r="G100" i="14"/>
  <c r="H50" i="14"/>
  <c r="H52" i="14" s="1"/>
  <c r="G50" i="14"/>
  <c r="G52" i="14" s="1"/>
  <c r="G35" i="3"/>
  <c r="G38" i="3" s="1"/>
  <c r="H35" i="3"/>
  <c r="H38" i="3" s="1"/>
  <c r="G22" i="13"/>
  <c r="G24" i="13" s="1"/>
  <c r="H22" i="13"/>
  <c r="H24" i="13" s="1"/>
  <c r="H150" i="14"/>
  <c r="H152" i="14" s="1"/>
  <c r="G150" i="14"/>
  <c r="G152" i="14" s="1"/>
  <c r="H143" i="13"/>
  <c r="G143" i="13"/>
  <c r="G40" i="14"/>
  <c r="G42" i="14" s="1"/>
  <c r="H40" i="14"/>
  <c r="H42" i="14" s="1"/>
  <c r="H41" i="3"/>
  <c r="H44" i="3" s="1"/>
  <c r="G41" i="3"/>
  <c r="G44" i="3" s="1"/>
  <c r="H84" i="3"/>
  <c r="H86" i="3" s="1"/>
  <c r="G84" i="3"/>
  <c r="G86" i="3" s="1"/>
  <c r="G101" i="3"/>
  <c r="H101" i="3"/>
  <c r="G82" i="14"/>
  <c r="G84" i="14" s="1"/>
  <c r="H82" i="14"/>
  <c r="H84" i="14" s="1"/>
  <c r="H55" i="13"/>
  <c r="G55" i="13"/>
  <c r="H181" i="14"/>
  <c r="G181" i="14"/>
  <c r="H145" i="13"/>
  <c r="G145" i="13"/>
  <c r="H144" i="13"/>
  <c r="G144" i="13"/>
  <c r="G135" i="13"/>
  <c r="H135" i="13"/>
  <c r="G134" i="13"/>
  <c r="H134" i="13"/>
  <c r="H136" i="13"/>
  <c r="G136" i="13"/>
  <c r="G126" i="13"/>
  <c r="H126" i="13"/>
  <c r="H125" i="13"/>
  <c r="G125" i="13"/>
  <c r="H127" i="13"/>
  <c r="G127" i="13"/>
  <c r="H156" i="13" l="1"/>
  <c r="G77" i="3"/>
  <c r="G78" i="3" s="1"/>
  <c r="H100" i="3"/>
  <c r="H103" i="3" s="1"/>
  <c r="H49" i="3"/>
  <c r="H52" i="3" s="1"/>
  <c r="H129" i="13"/>
  <c r="G156" i="13"/>
  <c r="G138" i="13"/>
  <c r="G147" i="13"/>
  <c r="H147" i="13"/>
  <c r="H138" i="13"/>
  <c r="G129" i="13"/>
  <c r="H14" i="13"/>
  <c r="H16" i="13" s="1"/>
  <c r="G90" i="13"/>
  <c r="G14" i="13"/>
  <c r="G16" i="13" s="1"/>
  <c r="H102" i="14"/>
  <c r="G102" i="14"/>
  <c r="H160" i="14"/>
  <c r="H162" i="14" s="1"/>
  <c r="G160" i="14"/>
  <c r="G162" i="14" s="1"/>
  <c r="H92" i="3"/>
  <c r="H94" i="3" s="1"/>
  <c r="G92" i="3"/>
  <c r="G94" i="3" s="1"/>
  <c r="H64" i="13"/>
  <c r="G64" i="13"/>
  <c r="G54" i="13"/>
  <c r="G57" i="13" s="1"/>
  <c r="H54" i="13"/>
  <c r="H57" i="13" s="1"/>
  <c r="G171" i="14"/>
  <c r="G173" i="14" s="1"/>
  <c r="H171" i="14"/>
  <c r="H173" i="14" s="1"/>
  <c r="H109" i="3"/>
  <c r="H111" i="3" s="1"/>
  <c r="G109" i="3"/>
  <c r="G111" i="3" s="1"/>
  <c r="H74" i="14"/>
  <c r="H76" i="14" s="1"/>
  <c r="G74" i="14"/>
  <c r="G76" i="14" s="1"/>
  <c r="H163" i="13"/>
  <c r="G163" i="13"/>
  <c r="H30" i="13"/>
  <c r="H32" i="13" s="1"/>
  <c r="G30" i="13"/>
  <c r="G32" i="13" s="1"/>
  <c r="H263" i="14"/>
  <c r="G263" i="14"/>
  <c r="G119" i="14"/>
  <c r="G121" i="14" s="1"/>
  <c r="H119" i="14"/>
  <c r="H121" i="14" s="1"/>
  <c r="G38" i="13"/>
  <c r="G40" i="13" s="1"/>
  <c r="H38" i="13"/>
  <c r="H40" i="13" s="1"/>
  <c r="H109" i="14"/>
  <c r="G109" i="14"/>
  <c r="G162" i="13"/>
  <c r="H162" i="13"/>
  <c r="G108" i="14"/>
  <c r="H108" i="14"/>
  <c r="G165" i="13" l="1"/>
  <c r="H165" i="13"/>
  <c r="H90" i="13"/>
  <c r="G100" i="3"/>
  <c r="G103" i="3" s="1"/>
  <c r="G111" i="14"/>
  <c r="H111" i="14"/>
  <c r="G46" i="13"/>
  <c r="G48" i="13" s="1"/>
  <c r="H46" i="13"/>
  <c r="H48" i="13" s="1"/>
  <c r="H73" i="13"/>
  <c r="G73" i="13"/>
  <c r="H129" i="14"/>
  <c r="H131" i="14" s="1"/>
  <c r="G129" i="14"/>
  <c r="G131" i="14" s="1"/>
  <c r="G182" i="14"/>
  <c r="G184" i="14" s="1"/>
  <c r="H182" i="14"/>
  <c r="H184" i="14" s="1"/>
  <c r="G272" i="14"/>
  <c r="H272" i="14"/>
  <c r="H139" i="14" l="1"/>
  <c r="H141" i="14" s="1"/>
  <c r="G139" i="14"/>
  <c r="G141" i="14" s="1"/>
  <c r="G82" i="13"/>
  <c r="H82" i="13"/>
  <c r="H281" i="14"/>
  <c r="G281" i="14"/>
  <c r="G91" i="13"/>
  <c r="G93" i="13" s="1"/>
  <c r="H91" i="13"/>
  <c r="H93" i="13" s="1"/>
  <c r="H264" i="14"/>
  <c r="H266" i="14" s="1"/>
  <c r="G264" i="14"/>
  <c r="G266" i="14" s="1"/>
  <c r="H63" i="13"/>
  <c r="H66" i="13" s="1"/>
  <c r="G63" i="13"/>
  <c r="G66" i="13" s="1"/>
  <c r="H100" i="13" l="1"/>
  <c r="G100" i="13"/>
  <c r="H72" i="13"/>
  <c r="H75" i="13" s="1"/>
  <c r="G72" i="13"/>
  <c r="G75" i="13" s="1"/>
  <c r="G290" i="14"/>
  <c r="H290" i="14"/>
  <c r="G273" i="14"/>
  <c r="G275" i="14" s="1"/>
  <c r="H273" i="14"/>
  <c r="H275" i="14" s="1"/>
  <c r="H81" i="13" l="1"/>
  <c r="H84" i="13" s="1"/>
  <c r="G81" i="13"/>
  <c r="G84" i="13" s="1"/>
  <c r="G282" i="14"/>
  <c r="G284" i="14" s="1"/>
  <c r="H282" i="14"/>
  <c r="H284" i="14" s="1"/>
  <c r="H109" i="13"/>
  <c r="G109" i="13"/>
  <c r="H299" i="14"/>
  <c r="G299" i="14"/>
  <c r="G291" i="14" l="1"/>
  <c r="G293" i="14" s="1"/>
  <c r="H291" i="14"/>
  <c r="H293" i="14" s="1"/>
  <c r="H308" i="14"/>
  <c r="G308" i="14"/>
  <c r="H118" i="13"/>
  <c r="G118" i="13"/>
  <c r="H99" i="13"/>
  <c r="H102" i="13" s="1"/>
  <c r="G99" i="13"/>
  <c r="G102" i="13" s="1"/>
  <c r="H317" i="14" l="1"/>
  <c r="G317" i="14"/>
  <c r="G108" i="13"/>
  <c r="G111" i="13" s="1"/>
  <c r="H108" i="13"/>
  <c r="H111" i="13" s="1"/>
  <c r="G300" i="14"/>
  <c r="G302" i="14" s="1"/>
  <c r="H300" i="14"/>
  <c r="H302" i="14" s="1"/>
  <c r="H309" i="14" l="1"/>
  <c r="H311" i="14" s="1"/>
  <c r="G309" i="14"/>
  <c r="G311" i="14" s="1"/>
  <c r="H117" i="13"/>
  <c r="H120" i="13" s="1"/>
  <c r="G117" i="13"/>
  <c r="G120" i="13" s="1"/>
  <c r="G326" i="14"/>
  <c r="H326" i="14"/>
  <c r="H335" i="14" l="1"/>
  <c r="G335" i="14"/>
  <c r="H318" i="14"/>
  <c r="H320" i="14" s="1"/>
  <c r="G318" i="14"/>
  <c r="G320" i="14" s="1"/>
  <c r="H353" i="14" l="1"/>
  <c r="G353" i="14"/>
  <c r="H327" i="14"/>
  <c r="H329" i="14" s="1"/>
  <c r="G327" i="14"/>
  <c r="G329" i="14" s="1"/>
  <c r="H344" i="14"/>
  <c r="G344" i="14"/>
  <c r="H362" i="14" l="1"/>
  <c r="G362" i="14"/>
  <c r="H336" i="14"/>
  <c r="H338" i="14" s="1"/>
  <c r="G336" i="14"/>
  <c r="G338" i="14" s="1"/>
  <c r="H354" i="14" l="1"/>
  <c r="H356" i="14" s="1"/>
  <c r="G354" i="14"/>
  <c r="G356" i="14" s="1"/>
  <c r="H371" i="14"/>
  <c r="G371" i="14"/>
  <c r="H345" i="14"/>
  <c r="H347" i="14" s="1"/>
  <c r="G345" i="14"/>
  <c r="G347" i="14" s="1"/>
  <c r="H380" i="14" l="1"/>
  <c r="G380" i="14"/>
  <c r="H363" i="14"/>
  <c r="H365" i="14" s="1"/>
  <c r="G363" i="14"/>
  <c r="G365" i="14" s="1"/>
  <c r="H372" i="14" l="1"/>
  <c r="H374" i="14" s="1"/>
  <c r="G372" i="14"/>
  <c r="G374" i="14" s="1"/>
  <c r="G389" i="14"/>
  <c r="H389" i="14"/>
  <c r="H381" i="14" l="1"/>
  <c r="H383" i="14" s="1"/>
  <c r="G381" i="14"/>
  <c r="G383" i="14" s="1"/>
  <c r="G390" i="14" l="1"/>
  <c r="G392" i="14" s="1"/>
  <c r="H390" i="14"/>
  <c r="H392" i="14" s="1"/>
</calcChain>
</file>

<file path=xl/sharedStrings.xml><?xml version="1.0" encoding="utf-8"?>
<sst xmlns="http://schemas.openxmlformats.org/spreadsheetml/2006/main" count="608" uniqueCount="176">
  <si>
    <t xml:space="preserve">№ </t>
  </si>
  <si>
    <t>Тип ИБП</t>
  </si>
  <si>
    <t>АКБ</t>
  </si>
  <si>
    <t>Вес, кг</t>
  </si>
  <si>
    <t>Stark Country 600</t>
  </si>
  <si>
    <t>12В</t>
  </si>
  <si>
    <t>24В</t>
  </si>
  <si>
    <t>Stark Country 1000 LI</t>
  </si>
  <si>
    <t>Stark Country 2000 LI</t>
  </si>
  <si>
    <t>Stark Country 1000 online, 16А</t>
  </si>
  <si>
    <t>Stark Country 2000 online, 16А</t>
  </si>
  <si>
    <t>48В</t>
  </si>
  <si>
    <t>Stark Country 3000 online, 8А</t>
  </si>
  <si>
    <t>72В</t>
  </si>
  <si>
    <t>Stark Country 3000 online, 12А</t>
  </si>
  <si>
    <t>Stark Country 5000 online, 60А</t>
  </si>
  <si>
    <t>Stark Country 6000 online, 12А</t>
  </si>
  <si>
    <t>216-240В</t>
  </si>
  <si>
    <t>+/- 192В</t>
  </si>
  <si>
    <t>Stark Country 1000 INV</t>
  </si>
  <si>
    <t>Stark Country 2000 INV</t>
  </si>
  <si>
    <t>Stark Country 3000 INV</t>
  </si>
  <si>
    <t>Stark Country 5000 INV</t>
  </si>
  <si>
    <t>Карта AS400 (dry contact)</t>
  </si>
  <si>
    <t>Wi-Fi карта для Stark Country Online</t>
  </si>
  <si>
    <t>Wi-Fi бокс для Stark Country INV</t>
  </si>
  <si>
    <t>Комплект кабелей для параллельного подключения  Stark Country 5000 online</t>
  </si>
  <si>
    <t>Комплект кабелей для параллельного подключения  Stark Country 15000 3/3</t>
  </si>
  <si>
    <t>Аксессуары</t>
  </si>
  <si>
    <t>Stark Country 1000 online, 12А</t>
  </si>
  <si>
    <t>36В</t>
  </si>
  <si>
    <t>Stark Country 5000 INV SOLAR</t>
  </si>
  <si>
    <t>Stark Country 5600 INV SOLAR H</t>
  </si>
  <si>
    <t xml:space="preserve">Контроллер заряда от солнечных батарей Stark Country SCC MPPT 3KW </t>
  </si>
  <si>
    <t>Комплект параллельного подключения Stark Country 5000 online(плата + кабели)</t>
  </si>
  <si>
    <t>Комплект параллельного подключения SC5000INV SOLAR и 5600INV SOLAR H (плата + кабели)</t>
  </si>
  <si>
    <t>SNMP-карта</t>
  </si>
  <si>
    <t>Stark Country 15000 3/3 (трехфазный)</t>
  </si>
  <si>
    <t xml:space="preserve">        * Трехфазные ИБП продаются только с ПНР и комплектом рекомендуемых батарей (рассчитывается инженером STARK COUNTRY)  </t>
  </si>
  <si>
    <t>Пульт ДУ для Stark Country INV</t>
  </si>
  <si>
    <t>Цена РРЦ в USD, включая НДС 20%</t>
  </si>
  <si>
    <t>Stark Country 10000 online, 12А</t>
  </si>
  <si>
    <t>192-240В</t>
  </si>
  <si>
    <t>Stark Country 2000 online RT, 12А 2U</t>
  </si>
  <si>
    <t>Stark Country 1000 online RT, 12А 2U</t>
  </si>
  <si>
    <t>Stark Country 3000 online RT, 8А 2U</t>
  </si>
  <si>
    <t>Стеллаж STARK "MINI" 400x670x330 мм до 100Ач</t>
  </si>
  <si>
    <t>Стеллаж STARK "STANDARD" 800x670x330 мм</t>
  </si>
  <si>
    <t>3100*</t>
  </si>
  <si>
    <t>Wi-Fi бокс для Stark Country INV (работа через облачный сервис)</t>
  </si>
  <si>
    <t>Wi-Fi модуль для Stark Country INV (работа через мобильное приложение)</t>
  </si>
  <si>
    <t>SNMP бокс (пустой, для установки SNMP-карты)</t>
  </si>
  <si>
    <t>Ventura GPL 12-65</t>
  </si>
  <si>
    <t>Ventura GPL 12-55</t>
  </si>
  <si>
    <t>Ventura GPL 12-75</t>
  </si>
  <si>
    <t>Ventura GP 12-26</t>
  </si>
  <si>
    <t>Колпачки для клемм</t>
  </si>
  <si>
    <t>СТЕЛЛАЖ «MINI»</t>
  </si>
  <si>
    <t>Перемычка 300мм, ПуГВнг-LS 1х6, 6мм2,М6-М6, черн.</t>
  </si>
  <si>
    <t>Перемычка 800мм, ПуГВнг-LS 1х6, 6мм2,М6-М6, черн.</t>
  </si>
  <si>
    <t>Ventura GPL 12-33</t>
  </si>
  <si>
    <t>СТЕЛЛАЖ «STANDARD»</t>
  </si>
  <si>
    <t>Перемычка 200мм, ПуГВнг-LS 1х25, 25мм2,М6-М6, черн.</t>
  </si>
  <si>
    <t>Ventura GPL 12-40</t>
  </si>
  <si>
    <t>Перемычка 300мм, ПуГВнг-LS 1х35, 35мм2,М8-М8, черн.</t>
  </si>
  <si>
    <t>Ventura GPL 12-100</t>
  </si>
  <si>
    <t xml:space="preserve">Перемычка 200мм, ПуГВнг-LS 1х25, 25мм2,М8-М8, черн.  </t>
  </si>
  <si>
    <t>Перемычка 800мм, ПуГВнг-LS 1х25, 25мм2,М8-М8, черн.</t>
  </si>
  <si>
    <t>Ventura GP 12-100</t>
  </si>
  <si>
    <t>Перемычка 800мм, ПуГВнг-LS 1х35, 35мм2,М8-М8, черн.</t>
  </si>
  <si>
    <t>Ventura GPL 12-250</t>
  </si>
  <si>
    <t>Перемычка 200мм, ПуГВнг-LS 1х35, 35мм2,М8-М8, черн.</t>
  </si>
  <si>
    <t>Ventura GP 12-40</t>
  </si>
  <si>
    <t>Перемычка 200мм, ПуГВнг-LS 1х6, 6мм2,М6-М6, черн.</t>
  </si>
  <si>
    <t>Ventura GPL 12-26</t>
  </si>
  <si>
    <t>НАЗВАНИЕ КОМПЛЕКТА</t>
  </si>
  <si>
    <t>ШТ</t>
  </si>
  <si>
    <r>
      <t xml:space="preserve">Цена РРЦ в </t>
    </r>
    <r>
      <rPr>
        <sz val="12"/>
        <color rgb="FF7030A0"/>
        <rFont val="Helvetica"/>
        <family val="2"/>
      </rPr>
      <t>РУБ</t>
    </r>
    <r>
      <rPr>
        <sz val="12"/>
        <color rgb="FF000000"/>
        <rFont val="Helvetica"/>
        <family val="2"/>
      </rPr>
      <t>, включая НДС 20%</t>
    </r>
  </si>
  <si>
    <t>Stark Country 5000 Online</t>
  </si>
  <si>
    <t>Перемычка 300мм, ПуГВнг-LS 1х6, 6мм2,М6-М6, черн</t>
  </si>
  <si>
    <t>STARK COUNTRY 2000 LI, нагрузка 1000Вт, автономия 1 час, Стеллаж</t>
  </si>
  <si>
    <t>STARK COUNTRY 2000 LI, нагрузка 800Вт, автономия 3 часа, Стеллаж</t>
  </si>
  <si>
    <t>STARK COUNTRY 2000 LI, нагрузка 700Вт, автономия 1 час, Стеллаж</t>
  </si>
  <si>
    <t>STARK COUNTRY 2000 LI, нагрузка 500Вт, автономия 1 час, Стеллаж</t>
  </si>
  <si>
    <t>STARK COUNTRY 1000 LI, нагрузка 400Вт, автономия 3 часа, Стеллаж</t>
  </si>
  <si>
    <t>STARK COUNTRY 1000 online, нагрузка 600Вт, автономия 30 минут, Стеллаж</t>
  </si>
  <si>
    <t>STARK COUNTRY 1000 online, нагрузка 230Вт, автономия 6 часов, Стеллаж</t>
  </si>
  <si>
    <t>STARK COUNTRY 1000 online, нагрузка 400Вт, автономия 1 час, Стеллаж</t>
  </si>
  <si>
    <t>STARK COUNTRY 1000 online, нагрузка 350Вт, автономия 3 часа, Стеллаж</t>
  </si>
  <si>
    <t>STARK COUNTRY 1000 online, нагрузка 500Вт, автономия 90 мин, Стеллаж</t>
  </si>
  <si>
    <t>STARK COUNTRY 2000 online, нагрузка 700Вт, автономия 1 час, Стеллаж</t>
  </si>
  <si>
    <t>STARK COUNTRY 2000 online, нагрузка 700Вт, автономия 3 часа, Стеллаж</t>
  </si>
  <si>
    <t>STARK COUNTRY 2000 online, нагрузка 1000Вт, автономия 1 час, Стеллаж</t>
  </si>
  <si>
    <t>STARK COUNTRY 2000 online, нагрузка 1500Вт, автономия 3 часа, Стеллаж</t>
  </si>
  <si>
    <t>STARK COUNTRY 3000 online, нагрузка 2300Вт, автономия 30 минут, Стеллаж</t>
  </si>
  <si>
    <t>STARK COUNTRY 3000 online, нагрузка 600Вт, автономия 6 часов, Стеллаж</t>
  </si>
  <si>
    <t>STARK COUNTRY 3000 online, нагрузка 2000Вт, автономия 2 часа, Стеллаж</t>
  </si>
  <si>
    <t>STARK COUNTRY 3000 online, нагрузка 2400Вт, автономия 3 часа, Стеллаж</t>
  </si>
  <si>
    <t>STARK COUNTRY 5000 online, нагрузка 2000Вт, автономия 1 час, Стеллаж</t>
  </si>
  <si>
    <t>STARK COUNTRY 5000 online, нагрузка 2500Вт, автономия 1 час, Стеллаж</t>
  </si>
  <si>
    <t>STARK COUNTRY 5000 online, нагрузка 3000Вт, автономия 45 мин, Стеллаж</t>
  </si>
  <si>
    <t>STARK COUNTRY 5000 online, нагрузка 4000Вт, автономия 1 час, Стеллаж</t>
  </si>
  <si>
    <t>STARK COUNTRY 5000 online, нагрузка 5000Вт, автономия 1 час, Стеллаж</t>
  </si>
  <si>
    <t>STARK COUNTRY 600, нагрузка 250Вт, автономия 1 час</t>
  </si>
  <si>
    <t>STARK COUNTRY 600, нагрузка 300Вт, автономия 1 час</t>
  </si>
  <si>
    <t>STARK COUNTRY 600, нагрузка 200Вт, автономия 1 час</t>
  </si>
  <si>
    <t>STARK COUNTRY 2000 INV, нагрузка 800Вт, автономия 30 минут, Стеллаж</t>
  </si>
  <si>
    <t>STARK COUNTRY 2000 INV, нагрузка 700Вт, автономия 1 час, Стеллаж</t>
  </si>
  <si>
    <t>STARK COUNTRY 2000 INV, нагрузка 700Вт, автономия 5 часов, Стеллаж</t>
  </si>
  <si>
    <t>STARK COUNTRY 2000 INV, нагрузка 1000Вт, автономия 3 часа, Стеллаж</t>
  </si>
  <si>
    <t>STARK COUNTRY 2000 INV, нагрузка 1500Вт, автономия 2 часа, Стеллаж</t>
  </si>
  <si>
    <t>STARK COUNTRY 5000 INV, нагрузка 2000Вт, автономия 1 час, Стеллаж</t>
  </si>
  <si>
    <t>STARK COUNTRY 5000 INV, нагрузка 2500Вт, автономия 1 час, Стеллаж</t>
  </si>
  <si>
    <t>STARK COUNTRY 5000 INV, нагрузка 3000Вт, автономия 45 мин, Стеллаж</t>
  </si>
  <si>
    <t>STARK COUNTRY 5000 INV, нагрузка 4000Вт, автономия 1 час, Стеллаж</t>
  </si>
  <si>
    <t>STARK COUNTRY 5000 INV, нагрузка 5000Вт, автономия 1 час, Стеллаж</t>
  </si>
  <si>
    <t>STARK COUNTRY 5000 INV SOLAR, нагрузка 2000Вт, автономия 1 час, Стеллаж</t>
  </si>
  <si>
    <t>STARK COUNTRY 5000 INV SOLAR, нагрузка 2500Вт, автономия 1 час, Стеллаж</t>
  </si>
  <si>
    <t>STARK COUNTRY 5000 INV SOLAR, нагрузка 3000Вт, автономия 45 мин, Стеллаж</t>
  </si>
  <si>
    <t>STARK COUNTRY 5000 INV SOLAR, нагрузка 4000Вт, автономия 1 час, Стеллаж</t>
  </si>
  <si>
    <t>STARK COUNTRY 5000 INV SOLAR, нагрузка 5000Вт, автономия 1 час, Стеллаж</t>
  </si>
  <si>
    <t>STARK COUNTRY 600, нагрузка 250Вт, автономия 3 часа</t>
  </si>
  <si>
    <t>STARK COUNTRY 600, нагрузка 250Вт, автономия 5 часов, Стеллаж</t>
  </si>
  <si>
    <t>STARK COUNTRY 600, нагрузка 150Вт, автономия 1 час</t>
  </si>
  <si>
    <t>STARK COUNTRY 600, нагрузка 80Вт, автономия 3 часа</t>
  </si>
  <si>
    <t>РРЦ ЗА 1 шт</t>
  </si>
  <si>
    <t>Перемычка 200мм, ПуГВнг-LS 1х6, 6мм2,М6-М6, черный</t>
  </si>
  <si>
    <t>Перемычка 300мм, ПуГВнг-LS 1х6, 6мм2,М6-М6, черный</t>
  </si>
  <si>
    <t>Перемычка 800мм, ПуГВнг-LS 1х6, 6мм2,М6-М6, черный</t>
  </si>
  <si>
    <t>Перемычка 200мм, ПуГВнг-LS 1х6, 6мм2, М6-М6, черный</t>
  </si>
  <si>
    <t>STARK COUNTRY 1000 LI, нагрузка 150Вт, автономия 3 часа</t>
  </si>
  <si>
    <t>STARK COUNTRY 1000 LI, нагрузка 400Вт, автономия 1 час</t>
  </si>
  <si>
    <t>Набор колпачков STARK (красный / черный)</t>
  </si>
  <si>
    <t>STARK COUNTRY 5600 INV SOLAR H, нагрузка 2000Вт, автономия 1 час, Стеллаж</t>
  </si>
  <si>
    <t>STARK COUNTRY 5600 INV SOLAR H, нагрузка 2500Вт, автономия 1 час, Стеллаж</t>
  </si>
  <si>
    <t>STARK COUNTRY 5600 INV SOLAR H, нагрузка 3000Вт, автономия 45 мин, Стеллаж</t>
  </si>
  <si>
    <t>STARK COUNTRY 5600 INV SOLAR H, нагрузка 4000Вт, автономия 1 час, Стеллаж</t>
  </si>
  <si>
    <t>STARK COUNTRY 5600 INV SOLAR H, нагрузка 5000Вт, автономия 1 час, Стеллаж</t>
  </si>
  <si>
    <t>Цена за 1 шт, включая НДС, для партнеров статуса ADVANCED при покупке комплекта со склада в Москве</t>
  </si>
  <si>
    <t>Цена за 1 шт, включая НДС, для партнеров статуса EXPERT при покупке комплекта со склада в Москве</t>
  </si>
  <si>
    <t>Цены в прайсе, включая цены на АКБ, актуальны при единовременной покупке конкрентного комплекта в полном составе, со склада в Москве.</t>
  </si>
  <si>
    <t>Stark Country 3000 INV LT</t>
  </si>
  <si>
    <t>Stark Country 3000 INV SOLAR V</t>
  </si>
  <si>
    <t>Комплект направляющих для установки ИБП серии ONLINE RT в стойку</t>
  </si>
  <si>
    <t>Кабель АКБ 2000мм, STARK, 25мм2,М8-необжат, красн. (для любого INV LT)</t>
  </si>
  <si>
    <t>Кабель АКБ 2000мм, STARK, 25мм2,М8-необжат, черн.  (для любого INV LT)</t>
  </si>
  <si>
    <t>Кабель АКБ 2000мм, STARK, 35мм2,М8-М8, красн. (для любого INV SOLAR)</t>
  </si>
  <si>
    <t>Кабель АКБ 2000мм, STARK, 35мм2,М8-М8, черн. (для любого INV SOLAR)</t>
  </si>
  <si>
    <t>STARK COUNTRY 3000 INV LT, нагрузка 800Вт, автономия 30 мин, Стеллаж</t>
  </si>
  <si>
    <t>STARK COUNTRY 3000 INV LT, нагрузка 1600Вт, автономия 30 мин, Стеллаж</t>
  </si>
  <si>
    <t>STARK COUNTRY 3000 INV LT, нагрузка 1000Вт, автономия 1 час, Стеллаж</t>
  </si>
  <si>
    <t>STARK COUNTRY 3000 INV LT, нагрузка 1000Вт, автономия 3 часа, Стеллаж</t>
  </si>
  <si>
    <t>STARK COUNTRY 3000 INV LT, нагрузка 1800Вт, автономия 2 часа, Стеллаж</t>
  </si>
  <si>
    <t>STARK COUNTRY 3000 INV LT, нагрузка 2000Вт, автономия 1 час, Стеллаж</t>
  </si>
  <si>
    <t>STARK COUNTRY 3000 INV LT, нагрузка 2500Вт, автономия 1 час, Стеллаж</t>
  </si>
  <si>
    <t>STARK COUNTRY 3000 INV SOLAR V, нагрузка 800Вт, автономия 30 мин, Стеллаж</t>
  </si>
  <si>
    <t>STARK COUNTRY 3000 INV SOLAR V, нагрузка 1600Вт, автономия 30 мин, Стеллаж</t>
  </si>
  <si>
    <t>STARK COUNTRY 3000 INV SOLAR V, нагрузка 1000Вт, автономия 1 час, Стеллаж</t>
  </si>
  <si>
    <t>STARK COUNTRY 3000 INV SOLAR V, нагрузка 1000Вт, автономия 3 часа, Стеллаж</t>
  </si>
  <si>
    <t>STARK COUNTRY 3000 INV SOLAR V, нагрузка 1800Вт, автономия 2 часа, Стеллаж</t>
  </si>
  <si>
    <t>STARK COUNTRY 3000 INV SOLAR V, нагрузка 2000Вт, автономия 1 час, Стеллаж</t>
  </si>
  <si>
    <t>STARK COUNTRY 3000 INV SOLAR V, нагрузка 2500Вт, автономия 1 час, Стеллаж</t>
  </si>
  <si>
    <t>STARK COUNTRY 1000 INV LT, нагрузка 400Вт, автономия 30 минут</t>
  </si>
  <si>
    <t>STARK COUNTRY 1000 INV LT, нагрузка 250Вт, автономия 1 час</t>
  </si>
  <si>
    <t>STARK COUNTRY 1000 INV LT, нагрузка 250Вт, автономия 2 часа</t>
  </si>
  <si>
    <t>STARK COUNTRY 1000 INV LT, нагрузка 250Вт, автономия 3 часа, Стеллаж</t>
  </si>
  <si>
    <t>STARK COUNTRY 1000 INV LT, нагрузка 250Вт, автономия 5 часов, Стеллаж</t>
  </si>
  <si>
    <t>STARK COUNTRY 1000 INV LT, нагрузка 500Вт, автономия 1 час</t>
  </si>
  <si>
    <t>STARK COUNTRY 1000 INV LT, нагрузка 700Вт, автономия 1 час</t>
  </si>
  <si>
    <t>Stark Country 1000 INV LT</t>
  </si>
  <si>
    <t>STARK COUNTRY 1000 LI, нагрузка 150Вт, автономия 1 час</t>
  </si>
  <si>
    <t>Скидка для партнеров ADVANCED при покупке комплекта</t>
  </si>
  <si>
    <t>Скидка для партнеров EXPERT при покупке комплекта</t>
  </si>
  <si>
    <t xml:space="preserve"> ПРАЙС-ЛИСТ  НА ИБП И АКСЕССУАРЫ STARK COUNTRY (активен с 1 октября 2023 г.)</t>
  </si>
  <si>
    <t>Установите текущий курс ЦБ USD</t>
  </si>
  <si>
    <t xml:space="preserve"> ПРАЙС-ЛИСТ НА ФИРМЕННЫЕ КОМПЛЕКТЫ LINE-INTERACTIVE (активен с 1 октября 2023 г.)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</si>
</sst>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USD]"/>
    <numFmt numFmtId="165" formatCode="#,##0.00\ [$RUB]"/>
    <numFmt numFmtId="166" formatCode="_-* #,##0.00\ [$₽-419]_-;\-* #,##0.00\ [$₽-419]_-;_-* &quot;-&quot;??\ [$₽-419]_-;_-@_-"/>
  </numFmts>
  <fonts count="36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MuseoSansCyrl-700"/>
      <charset val="204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color theme="1"/>
      <name val="Helvetica"/>
      <family val="2"/>
    </font>
    <font>
      <sz val="12"/>
      <color rgb="FF000000"/>
      <name val="Helvetica"/>
      <family val="2"/>
    </font>
    <font>
      <sz val="12"/>
      <color rgb="FF7030A0"/>
      <name val="Helvetica"/>
      <family val="2"/>
    </font>
    <font>
      <sz val="10"/>
      <color theme="1"/>
      <name val="Helvetica"/>
      <family val="2"/>
    </font>
    <font>
      <b/>
      <sz val="12"/>
      <color rgb="FF000000"/>
      <name val="Helvetica"/>
      <family val="2"/>
    </font>
    <font>
      <b/>
      <sz val="16"/>
      <name val="Helvetica"/>
      <family val="2"/>
    </font>
    <font>
      <sz val="11"/>
      <color rgb="FF000000"/>
      <name val="Helvetica"/>
      <family val="2"/>
    </font>
    <font>
      <b/>
      <sz val="12"/>
      <color theme="1"/>
      <name val="Helvetica"/>
      <family val="2"/>
    </font>
    <font>
      <sz val="12"/>
      <color theme="1"/>
      <name val="Helvetica Bold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Helvetica"/>
      <family val="2"/>
      <charset val="204"/>
    </font>
    <font>
      <sz val="9.5"/>
      <color rgb="FF000000"/>
      <name val="Helvetica"/>
      <family val="2"/>
    </font>
    <font>
      <sz val="9.5"/>
      <color theme="0"/>
      <name val="Helvetica"/>
      <family val="2"/>
    </font>
    <font>
      <b/>
      <sz val="11"/>
      <color rgb="FFFF0000"/>
      <name val="Helvetica"/>
      <family val="2"/>
      <charset val="204"/>
    </font>
    <font>
      <sz val="12"/>
      <color rgb="FFFF0000"/>
      <name val="Calibri"/>
      <family val="2"/>
      <charset val="204"/>
    </font>
    <font>
      <sz val="9"/>
      <color rgb="FF000000"/>
      <name val="Helvetica"/>
      <family val="2"/>
    </font>
    <font>
      <sz val="9"/>
      <color theme="0"/>
      <name val="Helvetica"/>
      <family val="2"/>
    </font>
    <font>
      <sz val="10"/>
      <color theme="5"/>
      <name val="Helvetica"/>
      <family val="2"/>
    </font>
    <font>
      <b/>
      <sz val="15"/>
      <name val="Helvetica"/>
      <family val="2"/>
    </font>
    <font>
      <sz val="12"/>
      <color rgb="FF7030A0"/>
      <name val="Helvetica Bold"/>
      <charset val="204"/>
    </font>
    <font>
      <b/>
      <sz val="12"/>
      <color rgb="FF7030A0"/>
      <name val="Helvetica"/>
      <family val="2"/>
    </font>
    <font>
      <b/>
      <sz val="11"/>
      <color rgb="FF000000"/>
      <name val="Helvetica"/>
      <family val="2"/>
    </font>
    <font>
      <u/>
      <sz val="11"/>
      <color theme="10"/>
      <name val="Calibri"/>
      <family val="2"/>
      <charset val="204"/>
    </font>
    <font>
      <sz val="20"/>
      <color rgb="FF000000"/>
      <name val="Trebuchet MS Bold"/>
      <charset val="204"/>
    </font>
    <font>
      <b/>
      <u/>
      <sz val="10"/>
      <color theme="5"/>
      <name val="Calibri"/>
      <family val="2"/>
    </font>
  </fonts>
  <fills count="19">
    <fill>
      <patternFill patternType="none"/>
    </fill>
    <fill>
      <patternFill patternType="gray125"/>
    </fill>
    <fill>
      <patternFill patternType="lightGrid">
        <fgColor rgb="FF4BB9DF"/>
        <bgColor rgb="FF4BB9D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FEE"/>
        <bgColor indexed="64"/>
      </patternFill>
    </fill>
    <fill>
      <patternFill patternType="solid">
        <fgColor rgb="FFF6FFF1"/>
        <bgColor indexed="64"/>
      </patternFill>
    </fill>
    <fill>
      <patternFill patternType="solid">
        <fgColor rgb="FFECFFF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AEAFF"/>
        <bgColor indexed="64"/>
      </patternFill>
    </fill>
    <fill>
      <patternFill patternType="solid">
        <fgColor rgb="FF78DDF9"/>
        <bgColor rgb="FF4BB9DF"/>
      </patternFill>
    </fill>
    <fill>
      <patternFill patternType="solid">
        <fgColor rgb="FF78DDF9"/>
        <bgColor indexed="64"/>
      </patternFill>
    </fill>
    <fill>
      <patternFill patternType="solid">
        <fgColor rgb="FFE0D7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F8FF"/>
        <bgColor indexed="64"/>
      </patternFill>
    </fill>
    <fill>
      <patternFill patternType="solid">
        <fgColor rgb="FFF8FFE2"/>
        <bgColor indexed="64"/>
      </patternFill>
    </fill>
    <fill>
      <patternFill patternType="solid">
        <fgColor rgb="FFF9FFE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2" borderId="2" applyBorder="0">
      <alignment horizontal="center" vertical="center" wrapText="1"/>
    </xf>
    <xf numFmtId="0" fontId="7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3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vertical="center" textRotation="90" wrapText="1"/>
    </xf>
    <xf numFmtId="0" fontId="0" fillId="0" borderId="0" xfId="0" applyAlignment="1">
      <alignment vertical="center" textRotation="90" wrapText="1"/>
    </xf>
    <xf numFmtId="0" fontId="8" fillId="0" borderId="1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17" fillId="0" borderId="22" xfId="0" applyFont="1" applyBorder="1"/>
    <xf numFmtId="0" fontId="17" fillId="0" borderId="1" xfId="0" applyFont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0" fontId="17" fillId="0" borderId="28" xfId="0" applyFont="1" applyBorder="1"/>
    <xf numFmtId="0" fontId="17" fillId="0" borderId="29" xfId="0" applyFont="1" applyBorder="1" applyAlignment="1">
      <alignment horizontal="center"/>
    </xf>
    <xf numFmtId="164" fontId="17" fillId="8" borderId="29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9" fontId="21" fillId="7" borderId="1" xfId="0" applyNumberFormat="1" applyFont="1" applyFill="1" applyBorder="1" applyAlignment="1">
      <alignment horizontal="center"/>
    </xf>
    <xf numFmtId="9" fontId="21" fillId="7" borderId="29" xfId="0" applyNumberFormat="1" applyFont="1" applyFill="1" applyBorder="1" applyAlignment="1">
      <alignment horizontal="center"/>
    </xf>
    <xf numFmtId="0" fontId="17" fillId="0" borderId="25" xfId="0" applyFont="1" applyBorder="1"/>
    <xf numFmtId="0" fontId="17" fillId="0" borderId="26" xfId="0" applyFont="1" applyBorder="1" applyAlignment="1">
      <alignment horizontal="center"/>
    </xf>
    <xf numFmtId="9" fontId="21" fillId="7" borderId="26" xfId="0" applyNumberFormat="1" applyFont="1" applyFill="1" applyBorder="1" applyAlignment="1">
      <alignment horizontal="center"/>
    </xf>
    <xf numFmtId="164" fontId="17" fillId="9" borderId="1" xfId="0" applyNumberFormat="1" applyFont="1" applyFill="1" applyBorder="1" applyAlignment="1">
      <alignment horizontal="center"/>
    </xf>
    <xf numFmtId="164" fontId="17" fillId="9" borderId="31" xfId="0" applyNumberFormat="1" applyFont="1" applyFill="1" applyBorder="1" applyAlignment="1">
      <alignment horizontal="center"/>
    </xf>
    <xf numFmtId="164" fontId="17" fillId="9" borderId="29" xfId="0" applyNumberFormat="1" applyFont="1" applyFill="1" applyBorder="1" applyAlignment="1">
      <alignment horizontal="center"/>
    </xf>
    <xf numFmtId="164" fontId="17" fillId="9" borderId="32" xfId="0" applyNumberFormat="1" applyFont="1" applyFill="1" applyBorder="1" applyAlignment="1">
      <alignment horizontal="center"/>
    </xf>
    <xf numFmtId="165" fontId="17" fillId="8" borderId="1" xfId="0" applyNumberFormat="1" applyFont="1" applyFill="1" applyBorder="1" applyAlignment="1">
      <alignment horizontal="center"/>
    </xf>
    <xf numFmtId="165" fontId="17" fillId="9" borderId="1" xfId="0" applyNumberFormat="1" applyFont="1" applyFill="1" applyBorder="1" applyAlignment="1">
      <alignment horizontal="center"/>
    </xf>
    <xf numFmtId="165" fontId="17" fillId="9" borderId="31" xfId="0" applyNumberFormat="1" applyFont="1" applyFill="1" applyBorder="1" applyAlignment="1">
      <alignment horizontal="center"/>
    </xf>
    <xf numFmtId="165" fontId="17" fillId="8" borderId="29" xfId="0" applyNumberFormat="1" applyFont="1" applyFill="1" applyBorder="1" applyAlignment="1">
      <alignment horizontal="center"/>
    </xf>
    <xf numFmtId="165" fontId="17" fillId="9" borderId="29" xfId="0" applyNumberFormat="1" applyFont="1" applyFill="1" applyBorder="1" applyAlignment="1">
      <alignment horizontal="center"/>
    </xf>
    <xf numFmtId="165" fontId="17" fillId="9" borderId="32" xfId="0" applyNumberFormat="1" applyFont="1" applyFill="1" applyBorder="1" applyAlignment="1">
      <alignment horizontal="center"/>
    </xf>
    <xf numFmtId="164" fontId="17" fillId="8" borderId="26" xfId="0" applyNumberFormat="1" applyFont="1" applyFill="1" applyBorder="1" applyAlignment="1">
      <alignment horizontal="center"/>
    </xf>
    <xf numFmtId="164" fontId="17" fillId="9" borderId="26" xfId="0" applyNumberFormat="1" applyFont="1" applyFill="1" applyBorder="1" applyAlignment="1">
      <alignment horizontal="center"/>
    </xf>
    <xf numFmtId="164" fontId="17" fillId="9" borderId="27" xfId="0" applyNumberFormat="1" applyFont="1" applyFill="1" applyBorder="1" applyAlignment="1">
      <alignment horizontal="center"/>
    </xf>
    <xf numFmtId="0" fontId="17" fillId="0" borderId="0" xfId="0" applyFont="1"/>
    <xf numFmtId="0" fontId="22" fillId="6" borderId="33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11" borderId="34" xfId="0" applyFont="1" applyFill="1" applyBorder="1" applyAlignment="1">
      <alignment horizontal="center" vertical="center" wrapText="1"/>
    </xf>
    <xf numFmtId="0" fontId="23" fillId="15" borderId="35" xfId="0" applyFont="1" applyFill="1" applyBorder="1" applyAlignment="1">
      <alignment horizontal="center" vertical="center" wrapText="1"/>
    </xf>
    <xf numFmtId="9" fontId="24" fillId="7" borderId="26" xfId="0" applyNumberFormat="1" applyFont="1" applyFill="1" applyBorder="1" applyAlignment="1">
      <alignment horizontal="center"/>
    </xf>
    <xf numFmtId="0" fontId="26" fillId="11" borderId="34" xfId="0" applyFont="1" applyFill="1" applyBorder="1" applyAlignment="1">
      <alignment horizontal="center" vertical="center" wrapText="1"/>
    </xf>
    <xf numFmtId="0" fontId="27" fillId="15" borderId="34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0" fillId="0" borderId="0" xfId="0" applyNumberFormat="1"/>
    <xf numFmtId="0" fontId="17" fillId="0" borderId="0" xfId="0" applyFont="1" applyAlignment="1">
      <alignment horizontal="center"/>
    </xf>
    <xf numFmtId="166" fontId="2" fillId="3" borderId="0" xfId="0" applyNumberFormat="1" applyFont="1" applyFill="1" applyAlignment="1">
      <alignment horizontal="left" vertical="center"/>
    </xf>
    <xf numFmtId="165" fontId="32" fillId="6" borderId="1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165" fontId="32" fillId="6" borderId="36" xfId="0" applyNumberFormat="1" applyFont="1" applyFill="1" applyBorder="1" applyAlignment="1">
      <alignment horizontal="center"/>
    </xf>
    <xf numFmtId="0" fontId="25" fillId="3" borderId="14" xfId="0" applyFont="1" applyFill="1" applyBorder="1" applyAlignment="1">
      <alignment vertical="center"/>
    </xf>
    <xf numFmtId="0" fontId="25" fillId="3" borderId="20" xfId="0" applyFont="1" applyFill="1" applyBorder="1" applyAlignment="1">
      <alignment vertical="center"/>
    </xf>
    <xf numFmtId="0" fontId="25" fillId="3" borderId="15" xfId="0" applyFont="1" applyFill="1" applyBorder="1" applyAlignment="1">
      <alignment vertical="center"/>
    </xf>
    <xf numFmtId="0" fontId="25" fillId="3" borderId="16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25" fillId="3" borderId="17" xfId="0" applyFont="1" applyFill="1" applyBorder="1" applyAlignment="1">
      <alignment vertical="center"/>
    </xf>
    <xf numFmtId="0" fontId="17" fillId="0" borderId="21" xfId="0" applyFont="1" applyBorder="1"/>
    <xf numFmtId="0" fontId="22" fillId="10" borderId="33" xfId="0" applyFont="1" applyFill="1" applyBorder="1" applyAlignment="1">
      <alignment horizontal="center" vertical="center"/>
    </xf>
    <xf numFmtId="165" fontId="34" fillId="10" borderId="36" xfId="0" applyNumberFormat="1" applyFont="1" applyFill="1" applyBorder="1" applyAlignment="1">
      <alignment horizontal="center" vertical="center"/>
    </xf>
    <xf numFmtId="0" fontId="35" fillId="10" borderId="37" xfId="6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vertical="center" wrapText="1"/>
    </xf>
    <xf numFmtId="0" fontId="30" fillId="17" borderId="1" xfId="0" applyFont="1" applyFill="1" applyBorder="1" applyAlignment="1">
      <alignment horizontal="center" vertical="center"/>
    </xf>
    <xf numFmtId="3" fontId="31" fillId="17" borderId="1" xfId="0" applyNumberFormat="1" applyFont="1" applyFill="1" applyBorder="1" applyAlignment="1">
      <alignment horizontal="center" vertical="center"/>
    </xf>
    <xf numFmtId="0" fontId="31" fillId="18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2" fillId="13" borderId="11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31" fillId="18" borderId="11" xfId="0" applyFont="1" applyFill="1" applyBorder="1" applyAlignment="1">
      <alignment horizontal="left" vertical="center" wrapText="1"/>
    </xf>
    <xf numFmtId="0" fontId="31" fillId="18" borderId="12" xfId="0" applyFont="1" applyFill="1" applyBorder="1" applyAlignment="1">
      <alignment horizontal="left" vertical="center" wrapText="1"/>
    </xf>
    <xf numFmtId="0" fontId="31" fillId="18" borderId="13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31" fillId="17" borderId="11" xfId="0" applyFont="1" applyFill="1" applyBorder="1" applyAlignment="1">
      <alignment horizontal="left" vertical="center" wrapText="1"/>
    </xf>
    <xf numFmtId="0" fontId="31" fillId="17" borderId="12" xfId="0" applyFont="1" applyFill="1" applyBorder="1" applyAlignment="1">
      <alignment horizontal="left" vertical="center" wrapText="1"/>
    </xf>
    <xf numFmtId="0" fontId="31" fillId="17" borderId="13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left" vertical="center"/>
    </xf>
    <xf numFmtId="0" fontId="15" fillId="4" borderId="30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5" fillId="16" borderId="23" xfId="0" applyFont="1" applyFill="1" applyBorder="1" applyAlignment="1">
      <alignment horizontal="left" vertical="center"/>
    </xf>
    <xf numFmtId="0" fontId="15" fillId="16" borderId="30" xfId="0" applyFont="1" applyFill="1" applyBorder="1" applyAlignment="1">
      <alignment horizontal="left" vertical="center"/>
    </xf>
    <xf numFmtId="0" fontId="15" fillId="16" borderId="24" xfId="0" applyFont="1" applyFill="1" applyBorder="1" applyAlignment="1">
      <alignment horizontal="left" vertical="center"/>
    </xf>
    <xf numFmtId="0" fontId="15" fillId="16" borderId="14" xfId="0" applyFont="1" applyFill="1" applyBorder="1" applyAlignment="1">
      <alignment horizontal="left" vertical="center"/>
    </xf>
    <xf numFmtId="0" fontId="15" fillId="16" borderId="20" xfId="0" applyFont="1" applyFill="1" applyBorder="1" applyAlignment="1">
      <alignment horizontal="left" vertical="center"/>
    </xf>
    <xf numFmtId="0" fontId="15" fillId="16" borderId="15" xfId="0" applyFont="1" applyFill="1" applyBorder="1" applyAlignment="1">
      <alignment horizontal="left" vertical="center"/>
    </xf>
    <xf numFmtId="0" fontId="15" fillId="14" borderId="14" xfId="0" applyFont="1" applyFill="1" applyBorder="1" applyAlignment="1">
      <alignment horizontal="left" vertical="center"/>
    </xf>
    <xf numFmtId="0" fontId="15" fillId="14" borderId="20" xfId="0" applyFont="1" applyFill="1" applyBorder="1" applyAlignment="1">
      <alignment horizontal="left" vertical="center"/>
    </xf>
    <xf numFmtId="0" fontId="15" fillId="14" borderId="15" xfId="0" applyFont="1" applyFill="1" applyBorder="1" applyAlignment="1">
      <alignment horizontal="left" vertical="center"/>
    </xf>
    <xf numFmtId="0" fontId="15" fillId="14" borderId="23" xfId="0" applyFont="1" applyFill="1" applyBorder="1" applyAlignment="1">
      <alignment horizontal="left" vertical="center"/>
    </xf>
    <xf numFmtId="0" fontId="15" fillId="14" borderId="30" xfId="0" applyFont="1" applyFill="1" applyBorder="1" applyAlignment="1">
      <alignment horizontal="left" vertical="center"/>
    </xf>
    <xf numFmtId="0" fontId="15" fillId="14" borderId="24" xfId="0" applyFont="1" applyFill="1" applyBorder="1" applyAlignment="1">
      <alignment horizontal="left" vertical="center"/>
    </xf>
  </cellXfs>
  <cellStyles count="7">
    <cellStyle name="Гиперссылка" xfId="6" builtinId="8"/>
    <cellStyle name="Гиперссылка 2" xfId="4"/>
    <cellStyle name="Начертание 1" xfId="1"/>
    <cellStyle name="Обычный" xfId="0" builtinId="0"/>
    <cellStyle name="Обычный 2" xfId="2"/>
    <cellStyle name="Обычный 3" xfId="3"/>
    <cellStyle name="Обычный 4" xfId="5"/>
  </cellStyles>
  <dxfs count="0"/>
  <tableStyles count="0" defaultTableStyle="TableStyleMedium2" defaultPivotStyle="PivotStyleLight16"/>
  <colors>
    <mruColors>
      <color rgb="FFF9FFE3"/>
      <color rgb="FFF8FFE2"/>
      <color rgb="FFFDFFE9"/>
      <color rgb="FFFFF6DE"/>
      <color rgb="FFFFFCED"/>
      <color rgb="FFFFF4D2"/>
      <color rgb="FFFFF2CC"/>
      <color rgb="FFAAEAFF"/>
      <color rgb="FFFFFEF2"/>
      <color rgb="FFD9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image" Target="../media/image4.png"/><Relationship Id="rId1" Type="http://schemas.openxmlformats.org/officeDocument/2006/relationships/image" Target="../media/image3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tiff"/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127008</xdr:colOff>
      <xdr:row>1</xdr:row>
      <xdr:rowOff>174626</xdr:rowOff>
    </xdr:from>
    <xdr:to>
      <xdr:col>2</xdr:col>
      <xdr:colOff>2187685</xdr:colOff>
      <xdr:row>6</xdr:row>
      <xdr:rowOff>23091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BB268E5-AB9E-924B-BE8B-9C1447F39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8" y="263526"/>
          <a:ext cx="2479777" cy="1448665"/>
        </a:xfrm>
        <a:prstGeom prst="rect">
          <a:avLst/>
        </a:prstGeom>
      </xdr:spPr>
    </xdr:pic>
    <xdr:clientData/>
  </xdr:twoCellAnchor>
  <xdr:twoCellAnchor>
    <xdr:from>
      <xdr:col>1</xdr:col>
      <xdr:colOff>34925</xdr:colOff>
      <xdr:row>55</xdr:row>
      <xdr:rowOff>3905402</xdr:rowOff>
    </xdr:from>
    <xdr:to>
      <xdr:col>5</xdr:col>
      <xdr:colOff>1546225</xdr:colOff>
      <xdr:row>55</xdr:row>
      <xdr:rowOff>4327811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xmlns="" id="{A96E905F-8353-D24F-9F33-19A9CD575D16}"/>
            </a:ext>
          </a:extLst>
        </xdr:cNvPr>
        <xdr:cNvGrpSpPr/>
      </xdr:nvGrpSpPr>
      <xdr:grpSpPr>
        <a:xfrm>
          <a:off x="103505" y="22665842"/>
          <a:ext cx="8742680" cy="422409"/>
          <a:chOff x="11607800" y="10426635"/>
          <a:chExt cx="4573334" cy="209329"/>
        </a:xfrm>
      </xdr:grpSpPr>
      <xdr:grpSp>
        <xdr:nvGrpSpPr>
          <xdr:cNvPr id="4" name="Группа 3">
            <a:extLst>
              <a:ext uri="{FF2B5EF4-FFF2-40B4-BE49-F238E27FC236}">
                <a16:creationId xmlns:a16="http://schemas.microsoft.com/office/drawing/2014/main" xmlns="" id="{29C31405-E25B-8C15-9330-DD8CA90586A0}"/>
              </a:ext>
            </a:extLst>
          </xdr:cNvPr>
          <xdr:cNvGrpSpPr/>
        </xdr:nvGrpSpPr>
        <xdr:grpSpPr>
          <a:xfrm>
            <a:off x="15562009" y="10426635"/>
            <a:ext cx="619125" cy="209329"/>
            <a:chOff x="5482399" y="3570571"/>
            <a:chExt cx="619125" cy="209329"/>
          </a:xfrm>
        </xdr:grpSpPr>
        <xdr:sp macro="" textlink="">
          <xdr:nvSpPr>
            <xdr:cNvPr id="8" name="Полилиния: фигура 18">
              <a:extLst>
                <a:ext uri="{FF2B5EF4-FFF2-40B4-BE49-F238E27FC236}">
                  <a16:creationId xmlns:a16="http://schemas.microsoft.com/office/drawing/2014/main" xmlns="" id="{89A87733-A476-B0DA-DB91-F654AD614EFC}"/>
                </a:ext>
              </a:extLst>
            </xdr:cNvPr>
            <xdr:cNvSpPr/>
          </xdr:nvSpPr>
          <xdr:spPr>
            <a:xfrm>
              <a:off x="5496210" y="3598640"/>
              <a:ext cx="133350" cy="57150"/>
            </a:xfrm>
            <a:custGeom>
              <a:avLst/>
              <a:gdLst>
                <a:gd name="connsiteX0" fmla="*/ 131350 w 133350"/>
                <a:gd name="connsiteY0" fmla="*/ 7144 h 57150"/>
                <a:gd name="connsiteX1" fmla="*/ 55150 w 133350"/>
                <a:gd name="connsiteY1" fmla="*/ 7144 h 57150"/>
                <a:gd name="connsiteX2" fmla="*/ 11621 w 133350"/>
                <a:gd name="connsiteY2" fmla="*/ 40577 h 57150"/>
                <a:gd name="connsiteX3" fmla="*/ 7144 w 133350"/>
                <a:gd name="connsiteY3" fmla="*/ 57245 h 57150"/>
                <a:gd name="connsiteX4" fmla="*/ 62674 w 133350"/>
                <a:gd name="connsiteY4" fmla="*/ 57245 h 57150"/>
                <a:gd name="connsiteX5" fmla="*/ 46006 w 133350"/>
                <a:gd name="connsiteY5" fmla="*/ 40577 h 57150"/>
                <a:gd name="connsiteX6" fmla="*/ 122777 w 133350"/>
                <a:gd name="connsiteY6" fmla="*/ 40577 h 57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133350" h="57150">
                  <a:moveTo>
                    <a:pt x="131350" y="7144"/>
                  </a:moveTo>
                  <a:lnTo>
                    <a:pt x="55150" y="7144"/>
                  </a:lnTo>
                  <a:cubicBezTo>
                    <a:pt x="34743" y="7143"/>
                    <a:pt x="16884" y="20860"/>
                    <a:pt x="11621" y="40577"/>
                  </a:cubicBezTo>
                  <a:lnTo>
                    <a:pt x="7144" y="57245"/>
                  </a:lnTo>
                  <a:lnTo>
                    <a:pt x="62674" y="57245"/>
                  </a:lnTo>
                  <a:lnTo>
                    <a:pt x="46006" y="40577"/>
                  </a:lnTo>
                  <a:lnTo>
                    <a:pt x="122777" y="40577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9" name="Полилиния: фигура 19">
              <a:extLst>
                <a:ext uri="{FF2B5EF4-FFF2-40B4-BE49-F238E27FC236}">
                  <a16:creationId xmlns:a16="http://schemas.microsoft.com/office/drawing/2014/main" xmlns="" id="{922A4A25-A3F1-390D-BABE-98D034F1A1A6}"/>
                </a:ext>
              </a:extLst>
            </xdr:cNvPr>
            <xdr:cNvSpPr/>
          </xdr:nvSpPr>
          <xdr:spPr>
            <a:xfrm>
              <a:off x="5482399" y="3570571"/>
              <a:ext cx="619125" cy="133349"/>
            </a:xfrm>
            <a:custGeom>
              <a:avLst/>
              <a:gdLst>
                <a:gd name="connsiteX0" fmla="*/ 92869 w 619125"/>
                <a:gd name="connsiteY0" fmla="*/ 102013 h 133350"/>
                <a:gd name="connsiteX1" fmla="*/ 16097 w 619125"/>
                <a:gd name="connsiteY1" fmla="*/ 102013 h 133350"/>
                <a:gd name="connsiteX2" fmla="*/ 7144 w 619125"/>
                <a:gd name="connsiteY2" fmla="*/ 135350 h 133350"/>
                <a:gd name="connsiteX3" fmla="*/ 83344 w 619125"/>
                <a:gd name="connsiteY3" fmla="*/ 135350 h 133350"/>
                <a:gd name="connsiteX4" fmla="*/ 126968 w 619125"/>
                <a:gd name="connsiteY4" fmla="*/ 101917 h 133350"/>
                <a:gd name="connsiteX5" fmla="*/ 131445 w 619125"/>
                <a:gd name="connsiteY5" fmla="*/ 85249 h 133350"/>
                <a:gd name="connsiteX6" fmla="*/ 75819 w 619125"/>
                <a:gd name="connsiteY6" fmla="*/ 85249 h 133350"/>
                <a:gd name="connsiteX7" fmla="*/ 196025 w 619125"/>
                <a:gd name="connsiteY7" fmla="*/ 96964 h 133350"/>
                <a:gd name="connsiteX8" fmla="*/ 203550 w 619125"/>
                <a:gd name="connsiteY8" fmla="*/ 68389 h 133350"/>
                <a:gd name="connsiteX9" fmla="*/ 246221 w 619125"/>
                <a:gd name="connsiteY9" fmla="*/ 68389 h 133350"/>
                <a:gd name="connsiteX10" fmla="*/ 255175 w 619125"/>
                <a:gd name="connsiteY10" fmla="*/ 34957 h 133350"/>
                <a:gd name="connsiteX11" fmla="*/ 212598 w 619125"/>
                <a:gd name="connsiteY11" fmla="*/ 34957 h 133350"/>
                <a:gd name="connsiteX12" fmla="*/ 220028 w 619125"/>
                <a:gd name="connsiteY12" fmla="*/ 7144 h 133350"/>
                <a:gd name="connsiteX13" fmla="*/ 185357 w 619125"/>
                <a:gd name="connsiteY13" fmla="*/ 7144 h 133350"/>
                <a:gd name="connsiteX14" fmla="*/ 177927 w 619125"/>
                <a:gd name="connsiteY14" fmla="*/ 34957 h 133350"/>
                <a:gd name="connsiteX15" fmla="*/ 162401 w 619125"/>
                <a:gd name="connsiteY15" fmla="*/ 34957 h 133350"/>
                <a:gd name="connsiteX16" fmla="*/ 153448 w 619125"/>
                <a:gd name="connsiteY16" fmla="*/ 68389 h 133350"/>
                <a:gd name="connsiteX17" fmla="*/ 168974 w 619125"/>
                <a:gd name="connsiteY17" fmla="*/ 68389 h 133350"/>
                <a:gd name="connsiteX18" fmla="*/ 162211 w 619125"/>
                <a:gd name="connsiteY18" fmla="*/ 93536 h 133350"/>
                <a:gd name="connsiteX19" fmla="*/ 185778 w 619125"/>
                <a:gd name="connsiteY19" fmla="*/ 134058 h 133350"/>
                <a:gd name="connsiteX20" fmla="*/ 194215 w 619125"/>
                <a:gd name="connsiteY20" fmla="*/ 135160 h 133350"/>
                <a:gd name="connsiteX21" fmla="*/ 228314 w 619125"/>
                <a:gd name="connsiteY21" fmla="*/ 135160 h 133350"/>
                <a:gd name="connsiteX22" fmla="*/ 237268 w 619125"/>
                <a:gd name="connsiteY22" fmla="*/ 101822 h 133350"/>
                <a:gd name="connsiteX23" fmla="*/ 199930 w 619125"/>
                <a:gd name="connsiteY23" fmla="*/ 101822 h 133350"/>
                <a:gd name="connsiteX24" fmla="*/ 195913 w 619125"/>
                <a:gd name="connsiteY24" fmla="*/ 97649 h 133350"/>
                <a:gd name="connsiteX25" fmla="*/ 196025 w 619125"/>
                <a:gd name="connsiteY25" fmla="*/ 96774 h 133350"/>
                <a:gd name="connsiteX26" fmla="*/ 618363 w 619125"/>
                <a:gd name="connsiteY26" fmla="*/ 35147 h 133350"/>
                <a:gd name="connsiteX27" fmla="*/ 569786 w 619125"/>
                <a:gd name="connsiteY27" fmla="*/ 35147 h 133350"/>
                <a:gd name="connsiteX28" fmla="*/ 531686 w 619125"/>
                <a:gd name="connsiteY28" fmla="*/ 68580 h 133350"/>
                <a:gd name="connsiteX29" fmla="*/ 521208 w 619125"/>
                <a:gd name="connsiteY29" fmla="*/ 68580 h 133350"/>
                <a:gd name="connsiteX30" fmla="*/ 530162 w 619125"/>
                <a:gd name="connsiteY30" fmla="*/ 35147 h 133350"/>
                <a:gd name="connsiteX31" fmla="*/ 495586 w 619125"/>
                <a:gd name="connsiteY31" fmla="*/ 35147 h 133350"/>
                <a:gd name="connsiteX32" fmla="*/ 468725 w 619125"/>
                <a:gd name="connsiteY32" fmla="*/ 135350 h 133350"/>
                <a:gd name="connsiteX33" fmla="*/ 503301 w 619125"/>
                <a:gd name="connsiteY33" fmla="*/ 135350 h 133350"/>
                <a:gd name="connsiteX34" fmla="*/ 512255 w 619125"/>
                <a:gd name="connsiteY34" fmla="*/ 102013 h 133350"/>
                <a:gd name="connsiteX35" fmla="*/ 526257 w 619125"/>
                <a:gd name="connsiteY35" fmla="*/ 102013 h 133350"/>
                <a:gd name="connsiteX36" fmla="*/ 550545 w 619125"/>
                <a:gd name="connsiteY36" fmla="*/ 135350 h 133350"/>
                <a:gd name="connsiteX37" fmla="*/ 591883 w 619125"/>
                <a:gd name="connsiteY37" fmla="*/ 135350 h 133350"/>
                <a:gd name="connsiteX38" fmla="*/ 557689 w 619125"/>
                <a:gd name="connsiteY38" fmla="*/ 88297 h 133350"/>
                <a:gd name="connsiteX39" fmla="*/ 477869 w 619125"/>
                <a:gd name="connsiteY39" fmla="*/ 35147 h 133350"/>
                <a:gd name="connsiteX40" fmla="*/ 435578 w 619125"/>
                <a:gd name="connsiteY40" fmla="*/ 35147 h 133350"/>
                <a:gd name="connsiteX41" fmla="*/ 391954 w 619125"/>
                <a:gd name="connsiteY41" fmla="*/ 68580 h 133350"/>
                <a:gd name="connsiteX42" fmla="*/ 374047 w 619125"/>
                <a:gd name="connsiteY42" fmla="*/ 135255 h 133350"/>
                <a:gd name="connsiteX43" fmla="*/ 408813 w 619125"/>
                <a:gd name="connsiteY43" fmla="*/ 135255 h 133350"/>
                <a:gd name="connsiteX44" fmla="*/ 424244 w 619125"/>
                <a:gd name="connsiteY44" fmla="*/ 77057 h 133350"/>
                <a:gd name="connsiteX45" fmla="*/ 435388 w 619125"/>
                <a:gd name="connsiteY45" fmla="*/ 68485 h 133350"/>
                <a:gd name="connsiteX46" fmla="*/ 469011 w 619125"/>
                <a:gd name="connsiteY46" fmla="*/ 68485 h 133350"/>
                <a:gd name="connsiteX47" fmla="*/ 340519 w 619125"/>
                <a:gd name="connsiteY47" fmla="*/ 35147 h 133350"/>
                <a:gd name="connsiteX48" fmla="*/ 272510 w 619125"/>
                <a:gd name="connsiteY48" fmla="*/ 35147 h 133350"/>
                <a:gd name="connsiteX49" fmla="*/ 263557 w 619125"/>
                <a:gd name="connsiteY49" fmla="*/ 68580 h 133350"/>
                <a:gd name="connsiteX50" fmla="*/ 334899 w 619125"/>
                <a:gd name="connsiteY50" fmla="*/ 68580 h 133350"/>
                <a:gd name="connsiteX51" fmla="*/ 338849 w 619125"/>
                <a:gd name="connsiteY51" fmla="*/ 72631 h 133350"/>
                <a:gd name="connsiteX52" fmla="*/ 338709 w 619125"/>
                <a:gd name="connsiteY52" fmla="*/ 73628 h 133350"/>
                <a:gd name="connsiteX53" fmla="*/ 335566 w 619125"/>
                <a:gd name="connsiteY53" fmla="*/ 85249 h 133350"/>
                <a:gd name="connsiteX54" fmla="*/ 293656 w 619125"/>
                <a:gd name="connsiteY54" fmla="*/ 85249 h 133350"/>
                <a:gd name="connsiteX55" fmla="*/ 250127 w 619125"/>
                <a:gd name="connsiteY55" fmla="*/ 118682 h 133350"/>
                <a:gd name="connsiteX56" fmla="*/ 245650 w 619125"/>
                <a:gd name="connsiteY56" fmla="*/ 135350 h 133350"/>
                <a:gd name="connsiteX57" fmla="*/ 280226 w 619125"/>
                <a:gd name="connsiteY57" fmla="*/ 135350 h 133350"/>
                <a:gd name="connsiteX58" fmla="*/ 282416 w 619125"/>
                <a:gd name="connsiteY58" fmla="*/ 127254 h 133350"/>
                <a:gd name="connsiteX59" fmla="*/ 293561 w 619125"/>
                <a:gd name="connsiteY59" fmla="*/ 118682 h 133350"/>
                <a:gd name="connsiteX60" fmla="*/ 326612 w 619125"/>
                <a:gd name="connsiteY60" fmla="*/ 118681 h 133350"/>
                <a:gd name="connsiteX61" fmla="*/ 322136 w 619125"/>
                <a:gd name="connsiteY61" fmla="*/ 135350 h 133350"/>
                <a:gd name="connsiteX62" fmla="*/ 356807 w 619125"/>
                <a:gd name="connsiteY62" fmla="*/ 135350 h 133350"/>
                <a:gd name="connsiteX63" fmla="*/ 372523 w 619125"/>
                <a:gd name="connsiteY63" fmla="*/ 76771 h 133350"/>
                <a:gd name="connsiteX64" fmla="*/ 348955 w 619125"/>
                <a:gd name="connsiteY64" fmla="*/ 36250 h 133350"/>
                <a:gd name="connsiteX65" fmla="*/ 340519 w 619125"/>
                <a:gd name="connsiteY65" fmla="*/ 35147 h 1333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619125" h="133350">
                  <a:moveTo>
                    <a:pt x="92869" y="102013"/>
                  </a:moveTo>
                  <a:lnTo>
                    <a:pt x="16097" y="102013"/>
                  </a:lnTo>
                  <a:lnTo>
                    <a:pt x="7144" y="135350"/>
                  </a:lnTo>
                  <a:lnTo>
                    <a:pt x="83344" y="135350"/>
                  </a:lnTo>
                  <a:cubicBezTo>
                    <a:pt x="103775" y="135360"/>
                    <a:pt x="121666" y="121649"/>
                    <a:pt x="126968" y="101917"/>
                  </a:cubicBezTo>
                  <a:lnTo>
                    <a:pt x="131445" y="85249"/>
                  </a:lnTo>
                  <a:lnTo>
                    <a:pt x="75819" y="85249"/>
                  </a:lnTo>
                  <a:close/>
                  <a:moveTo>
                    <a:pt x="196025" y="96964"/>
                  </a:moveTo>
                  <a:lnTo>
                    <a:pt x="203550" y="68389"/>
                  </a:lnTo>
                  <a:lnTo>
                    <a:pt x="246221" y="68389"/>
                  </a:lnTo>
                  <a:lnTo>
                    <a:pt x="255175" y="34957"/>
                  </a:lnTo>
                  <a:lnTo>
                    <a:pt x="212598" y="34957"/>
                  </a:lnTo>
                  <a:lnTo>
                    <a:pt x="220028" y="7144"/>
                  </a:lnTo>
                  <a:lnTo>
                    <a:pt x="185357" y="7144"/>
                  </a:lnTo>
                  <a:lnTo>
                    <a:pt x="177927" y="34957"/>
                  </a:lnTo>
                  <a:lnTo>
                    <a:pt x="162401" y="34957"/>
                  </a:lnTo>
                  <a:lnTo>
                    <a:pt x="153448" y="68389"/>
                  </a:lnTo>
                  <a:lnTo>
                    <a:pt x="168974" y="68389"/>
                  </a:lnTo>
                  <a:lnTo>
                    <a:pt x="162211" y="93536"/>
                  </a:lnTo>
                  <a:cubicBezTo>
                    <a:pt x="157529" y="111233"/>
                    <a:pt x="168080" y="129376"/>
                    <a:pt x="185778" y="134058"/>
                  </a:cubicBezTo>
                  <a:cubicBezTo>
                    <a:pt x="188532" y="134786"/>
                    <a:pt x="191367" y="135156"/>
                    <a:pt x="194215" y="135160"/>
                  </a:cubicBezTo>
                  <a:lnTo>
                    <a:pt x="228314" y="135160"/>
                  </a:lnTo>
                  <a:lnTo>
                    <a:pt x="237268" y="101822"/>
                  </a:lnTo>
                  <a:lnTo>
                    <a:pt x="199930" y="101822"/>
                  </a:lnTo>
                  <a:cubicBezTo>
                    <a:pt x="197668" y="101779"/>
                    <a:pt x="195870" y="99911"/>
                    <a:pt x="195913" y="97649"/>
                  </a:cubicBezTo>
                  <a:cubicBezTo>
                    <a:pt x="195919" y="97354"/>
                    <a:pt x="195956" y="97061"/>
                    <a:pt x="196025" y="96774"/>
                  </a:cubicBezTo>
                  <a:moveTo>
                    <a:pt x="618363" y="35147"/>
                  </a:moveTo>
                  <a:lnTo>
                    <a:pt x="569786" y="35147"/>
                  </a:lnTo>
                  <a:lnTo>
                    <a:pt x="531686" y="68580"/>
                  </a:lnTo>
                  <a:lnTo>
                    <a:pt x="521208" y="68580"/>
                  </a:lnTo>
                  <a:lnTo>
                    <a:pt x="530162" y="35147"/>
                  </a:lnTo>
                  <a:lnTo>
                    <a:pt x="495586" y="35147"/>
                  </a:lnTo>
                  <a:lnTo>
                    <a:pt x="468725" y="135350"/>
                  </a:lnTo>
                  <a:lnTo>
                    <a:pt x="503301" y="135350"/>
                  </a:lnTo>
                  <a:lnTo>
                    <a:pt x="512255" y="102013"/>
                  </a:lnTo>
                  <a:lnTo>
                    <a:pt x="526257" y="102013"/>
                  </a:lnTo>
                  <a:lnTo>
                    <a:pt x="550545" y="135350"/>
                  </a:lnTo>
                  <a:lnTo>
                    <a:pt x="591883" y="135350"/>
                  </a:lnTo>
                  <a:lnTo>
                    <a:pt x="557689" y="88297"/>
                  </a:lnTo>
                  <a:close/>
                  <a:moveTo>
                    <a:pt x="477869" y="35147"/>
                  </a:moveTo>
                  <a:lnTo>
                    <a:pt x="435578" y="35147"/>
                  </a:lnTo>
                  <a:cubicBezTo>
                    <a:pt x="415147" y="35137"/>
                    <a:pt x="397256" y="48849"/>
                    <a:pt x="391954" y="68580"/>
                  </a:cubicBezTo>
                  <a:lnTo>
                    <a:pt x="374047" y="135255"/>
                  </a:lnTo>
                  <a:lnTo>
                    <a:pt x="408813" y="135255"/>
                  </a:lnTo>
                  <a:lnTo>
                    <a:pt x="424244" y="77057"/>
                  </a:lnTo>
                  <a:cubicBezTo>
                    <a:pt x="425583" y="72002"/>
                    <a:pt x="430158" y="68483"/>
                    <a:pt x="435388" y="68485"/>
                  </a:cubicBezTo>
                  <a:lnTo>
                    <a:pt x="469011" y="68485"/>
                  </a:lnTo>
                  <a:close/>
                  <a:moveTo>
                    <a:pt x="340519" y="35147"/>
                  </a:moveTo>
                  <a:lnTo>
                    <a:pt x="272510" y="35147"/>
                  </a:lnTo>
                  <a:lnTo>
                    <a:pt x="263557" y="68580"/>
                  </a:lnTo>
                  <a:lnTo>
                    <a:pt x="334899" y="68580"/>
                  </a:lnTo>
                  <a:cubicBezTo>
                    <a:pt x="337108" y="68608"/>
                    <a:pt x="338876" y="70422"/>
                    <a:pt x="338849" y="72631"/>
                  </a:cubicBezTo>
                  <a:cubicBezTo>
                    <a:pt x="338844" y="72968"/>
                    <a:pt x="338797" y="73303"/>
                    <a:pt x="338709" y="73628"/>
                  </a:cubicBezTo>
                  <a:lnTo>
                    <a:pt x="335566" y="85249"/>
                  </a:lnTo>
                  <a:lnTo>
                    <a:pt x="293656" y="85249"/>
                  </a:lnTo>
                  <a:cubicBezTo>
                    <a:pt x="273249" y="85249"/>
                    <a:pt x="255390" y="98965"/>
                    <a:pt x="250127" y="118682"/>
                  </a:cubicBezTo>
                  <a:lnTo>
                    <a:pt x="245650" y="135350"/>
                  </a:lnTo>
                  <a:lnTo>
                    <a:pt x="280226" y="135350"/>
                  </a:lnTo>
                  <a:lnTo>
                    <a:pt x="282416" y="127254"/>
                  </a:lnTo>
                  <a:cubicBezTo>
                    <a:pt x="283756" y="122199"/>
                    <a:pt x="288331" y="118680"/>
                    <a:pt x="293561" y="118682"/>
                  </a:cubicBezTo>
                  <a:lnTo>
                    <a:pt x="326612" y="118681"/>
                  </a:lnTo>
                  <a:lnTo>
                    <a:pt x="322136" y="135350"/>
                  </a:lnTo>
                  <a:lnTo>
                    <a:pt x="356807" y="135350"/>
                  </a:lnTo>
                  <a:lnTo>
                    <a:pt x="372523" y="76771"/>
                  </a:lnTo>
                  <a:cubicBezTo>
                    <a:pt x="377205" y="59074"/>
                    <a:pt x="366653" y="40932"/>
                    <a:pt x="348955" y="36250"/>
                  </a:cubicBezTo>
                  <a:cubicBezTo>
                    <a:pt x="346202" y="35521"/>
                    <a:pt x="343367" y="35151"/>
                    <a:pt x="340519" y="35147"/>
                  </a:cubicBezTo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0" name="Полилиния: фигура 20">
              <a:extLst>
                <a:ext uri="{FF2B5EF4-FFF2-40B4-BE49-F238E27FC236}">
                  <a16:creationId xmlns:a16="http://schemas.microsoft.com/office/drawing/2014/main" xmlns="" id="{D5A34F21-C36B-C3B5-C63A-3A1C8111D75D}"/>
                </a:ext>
              </a:extLst>
            </xdr:cNvPr>
            <xdr:cNvSpPr/>
          </xdr:nvSpPr>
          <xdr:spPr>
            <a:xfrm>
              <a:off x="5742556" y="3732225"/>
              <a:ext cx="38100" cy="47625"/>
            </a:xfrm>
            <a:custGeom>
              <a:avLst/>
              <a:gdLst>
                <a:gd name="connsiteX0" fmla="*/ 38642 w 38100"/>
                <a:gd name="connsiteY0" fmla="*/ 27959 h 47625"/>
                <a:gd name="connsiteX1" fmla="*/ 34356 w 38100"/>
                <a:gd name="connsiteY1" fmla="*/ 34531 h 47625"/>
                <a:gd name="connsiteX2" fmla="*/ 20830 w 38100"/>
                <a:gd name="connsiteY2" fmla="*/ 41103 h 47625"/>
                <a:gd name="connsiteX3" fmla="*/ 7170 w 38100"/>
                <a:gd name="connsiteY3" fmla="*/ 29099 h 47625"/>
                <a:gd name="connsiteX4" fmla="*/ 7304 w 38100"/>
                <a:gd name="connsiteY4" fmla="*/ 26244 h 47625"/>
                <a:gd name="connsiteX5" fmla="*/ 27307 w 38100"/>
                <a:gd name="connsiteY5" fmla="*/ 7194 h 47625"/>
                <a:gd name="connsiteX6" fmla="*/ 38832 w 38100"/>
                <a:gd name="connsiteY6" fmla="*/ 13671 h 47625"/>
                <a:gd name="connsiteX7" fmla="*/ 40166 w 38100"/>
                <a:gd name="connsiteY7" fmla="*/ 20053 h 47625"/>
                <a:gd name="connsiteX8" fmla="*/ 32546 w 38100"/>
                <a:gd name="connsiteY8" fmla="*/ 20053 h 47625"/>
                <a:gd name="connsiteX9" fmla="*/ 31593 w 38100"/>
                <a:gd name="connsiteY9" fmla="*/ 17386 h 47625"/>
                <a:gd name="connsiteX10" fmla="*/ 25878 w 38100"/>
                <a:gd name="connsiteY10" fmla="*/ 14624 h 47625"/>
                <a:gd name="connsiteX11" fmla="*/ 15306 w 38100"/>
                <a:gd name="connsiteY11" fmla="*/ 25387 h 47625"/>
                <a:gd name="connsiteX12" fmla="*/ 20702 w 38100"/>
                <a:gd name="connsiteY12" fmla="*/ 33283 h 47625"/>
                <a:gd name="connsiteX13" fmla="*/ 22354 w 38100"/>
                <a:gd name="connsiteY13" fmla="*/ 33388 h 47625"/>
                <a:gd name="connsiteX14" fmla="*/ 28926 w 38100"/>
                <a:gd name="connsiteY14" fmla="*/ 30531 h 47625"/>
                <a:gd name="connsiteX15" fmla="*/ 30927 w 38100"/>
                <a:gd name="connsiteY15" fmla="*/ 27673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</a:cxnLst>
              <a:rect l="l" t="t" r="r" b="b"/>
              <a:pathLst>
                <a:path w="38100" h="47625">
                  <a:moveTo>
                    <a:pt x="38642" y="27959"/>
                  </a:moveTo>
                  <a:cubicBezTo>
                    <a:pt x="37553" y="30353"/>
                    <a:pt x="36108" y="32569"/>
                    <a:pt x="34356" y="34531"/>
                  </a:cubicBezTo>
                  <a:cubicBezTo>
                    <a:pt x="31038" y="38611"/>
                    <a:pt x="26088" y="41016"/>
                    <a:pt x="20830" y="41103"/>
                  </a:cubicBezTo>
                  <a:cubicBezTo>
                    <a:pt x="13743" y="41560"/>
                    <a:pt x="7627" y="36186"/>
                    <a:pt x="7170" y="29099"/>
                  </a:cubicBezTo>
                  <a:cubicBezTo>
                    <a:pt x="7109" y="28145"/>
                    <a:pt x="7154" y="27188"/>
                    <a:pt x="7304" y="26244"/>
                  </a:cubicBezTo>
                  <a:cubicBezTo>
                    <a:pt x="8369" y="15834"/>
                    <a:pt x="16857" y="7750"/>
                    <a:pt x="27307" y="7194"/>
                  </a:cubicBezTo>
                  <a:cubicBezTo>
                    <a:pt x="32122" y="6745"/>
                    <a:pt x="36713" y="9324"/>
                    <a:pt x="38832" y="13671"/>
                  </a:cubicBezTo>
                  <a:cubicBezTo>
                    <a:pt x="39685" y="15692"/>
                    <a:pt x="40138" y="17860"/>
                    <a:pt x="40166" y="20053"/>
                  </a:cubicBezTo>
                  <a:lnTo>
                    <a:pt x="32546" y="20053"/>
                  </a:lnTo>
                  <a:cubicBezTo>
                    <a:pt x="32432" y="19104"/>
                    <a:pt x="32107" y="18193"/>
                    <a:pt x="31593" y="17386"/>
                  </a:cubicBezTo>
                  <a:cubicBezTo>
                    <a:pt x="30356" y="15468"/>
                    <a:pt x="28150" y="14402"/>
                    <a:pt x="25878" y="14624"/>
                  </a:cubicBezTo>
                  <a:cubicBezTo>
                    <a:pt x="20258" y="15271"/>
                    <a:pt x="15852" y="19756"/>
                    <a:pt x="15306" y="25387"/>
                  </a:cubicBezTo>
                  <a:cubicBezTo>
                    <a:pt x="14615" y="29058"/>
                    <a:pt x="17031" y="32593"/>
                    <a:pt x="20702" y="33283"/>
                  </a:cubicBezTo>
                  <a:cubicBezTo>
                    <a:pt x="21246" y="33386"/>
                    <a:pt x="21801" y="33421"/>
                    <a:pt x="22354" y="33388"/>
                  </a:cubicBezTo>
                  <a:cubicBezTo>
                    <a:pt x="24857" y="33441"/>
                    <a:pt x="27258" y="32397"/>
                    <a:pt x="28926" y="30531"/>
                  </a:cubicBezTo>
                  <a:cubicBezTo>
                    <a:pt x="29763" y="29710"/>
                    <a:pt x="30441" y="28741"/>
                    <a:pt x="30927" y="27673"/>
                  </a:cubicBez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1" name="Полилиния: фигура 21">
              <a:extLst>
                <a:ext uri="{FF2B5EF4-FFF2-40B4-BE49-F238E27FC236}">
                  <a16:creationId xmlns:a16="http://schemas.microsoft.com/office/drawing/2014/main" xmlns="" id="{0480D2F0-BAB6-6FA0-A2F6-1CDC616DCDCE}"/>
                </a:ext>
              </a:extLst>
            </xdr:cNvPr>
            <xdr:cNvSpPr/>
          </xdr:nvSpPr>
          <xdr:spPr>
            <a:xfrm>
              <a:off x="5779800" y="3731783"/>
              <a:ext cx="47625" cy="47625"/>
            </a:xfrm>
            <a:custGeom>
              <a:avLst/>
              <a:gdLst>
                <a:gd name="connsiteX0" fmla="*/ 40546 w 47625"/>
                <a:gd name="connsiteY0" fmla="*/ 21924 h 47625"/>
                <a:gd name="connsiteX1" fmla="*/ 20544 w 47625"/>
                <a:gd name="connsiteY1" fmla="*/ 41545 h 47625"/>
                <a:gd name="connsiteX2" fmla="*/ 7160 w 47625"/>
                <a:gd name="connsiteY2" fmla="*/ 29434 h 47625"/>
                <a:gd name="connsiteX3" fmla="*/ 7304 w 47625"/>
                <a:gd name="connsiteY3" fmla="*/ 26781 h 47625"/>
                <a:gd name="connsiteX4" fmla="*/ 27307 w 47625"/>
                <a:gd name="connsiteY4" fmla="*/ 7160 h 47625"/>
                <a:gd name="connsiteX5" fmla="*/ 40691 w 47625"/>
                <a:gd name="connsiteY5" fmla="*/ 19271 h 47625"/>
                <a:gd name="connsiteX6" fmla="*/ 40546 w 47625"/>
                <a:gd name="connsiteY6" fmla="*/ 21924 h 47625"/>
                <a:gd name="connsiteX7" fmla="*/ 15019 w 47625"/>
                <a:gd name="connsiteY7" fmla="*/ 26020 h 47625"/>
                <a:gd name="connsiteX8" fmla="*/ 20306 w 47625"/>
                <a:gd name="connsiteY8" fmla="*/ 33989 h 47625"/>
                <a:gd name="connsiteX9" fmla="*/ 21973 w 47625"/>
                <a:gd name="connsiteY9" fmla="*/ 34116 h 47625"/>
                <a:gd name="connsiteX10" fmla="*/ 32926 w 47625"/>
                <a:gd name="connsiteY10" fmla="*/ 22685 h 47625"/>
                <a:gd name="connsiteX11" fmla="*/ 27427 w 47625"/>
                <a:gd name="connsiteY11" fmla="*/ 14696 h 47625"/>
                <a:gd name="connsiteX12" fmla="*/ 25878 w 47625"/>
                <a:gd name="connsiteY12" fmla="*/ 14589 h 47625"/>
                <a:gd name="connsiteX13" fmla="*/ 15019 w 47625"/>
                <a:gd name="connsiteY13" fmla="*/ 26019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47625" h="47625">
                  <a:moveTo>
                    <a:pt x="40546" y="21924"/>
                  </a:moveTo>
                  <a:cubicBezTo>
                    <a:pt x="39832" y="32596"/>
                    <a:pt x="31228" y="41037"/>
                    <a:pt x="20544" y="41545"/>
                  </a:cubicBezTo>
                  <a:cubicBezTo>
                    <a:pt x="13503" y="41897"/>
                    <a:pt x="7511" y="36474"/>
                    <a:pt x="7160" y="29434"/>
                  </a:cubicBezTo>
                  <a:cubicBezTo>
                    <a:pt x="7115" y="28547"/>
                    <a:pt x="7164" y="27658"/>
                    <a:pt x="7304" y="26781"/>
                  </a:cubicBezTo>
                  <a:cubicBezTo>
                    <a:pt x="8060" y="16128"/>
                    <a:pt x="16641" y="7710"/>
                    <a:pt x="27307" y="7160"/>
                  </a:cubicBezTo>
                  <a:cubicBezTo>
                    <a:pt x="34347" y="6808"/>
                    <a:pt x="40339" y="12231"/>
                    <a:pt x="40691" y="19271"/>
                  </a:cubicBezTo>
                  <a:cubicBezTo>
                    <a:pt x="40735" y="20158"/>
                    <a:pt x="40687" y="21047"/>
                    <a:pt x="40546" y="21924"/>
                  </a:cubicBezTo>
                  <a:moveTo>
                    <a:pt x="15019" y="26020"/>
                  </a:moveTo>
                  <a:cubicBezTo>
                    <a:pt x="14279" y="29680"/>
                    <a:pt x="16646" y="33248"/>
                    <a:pt x="20306" y="33989"/>
                  </a:cubicBezTo>
                  <a:cubicBezTo>
                    <a:pt x="20854" y="34100"/>
                    <a:pt x="21414" y="34143"/>
                    <a:pt x="21973" y="34116"/>
                  </a:cubicBezTo>
                  <a:cubicBezTo>
                    <a:pt x="27995" y="33636"/>
                    <a:pt x="32704" y="28723"/>
                    <a:pt x="32926" y="22685"/>
                  </a:cubicBezTo>
                  <a:cubicBezTo>
                    <a:pt x="33614" y="18961"/>
                    <a:pt x="31152" y="15384"/>
                    <a:pt x="27427" y="14696"/>
                  </a:cubicBezTo>
                  <a:cubicBezTo>
                    <a:pt x="26917" y="14602"/>
                    <a:pt x="26397" y="14566"/>
                    <a:pt x="25878" y="14589"/>
                  </a:cubicBezTo>
                  <a:cubicBezTo>
                    <a:pt x="19893" y="15114"/>
                    <a:pt x="15237" y="20015"/>
                    <a:pt x="15019" y="26019"/>
                  </a:cubicBezTo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2" name="Полилиния: фигура 22">
              <a:extLst>
                <a:ext uri="{FF2B5EF4-FFF2-40B4-BE49-F238E27FC236}">
                  <a16:creationId xmlns:a16="http://schemas.microsoft.com/office/drawing/2014/main" xmlns="" id="{A42E1BDF-2CC1-748D-C24A-A9BD42AFF00D}"/>
                </a:ext>
              </a:extLst>
            </xdr:cNvPr>
            <xdr:cNvSpPr/>
          </xdr:nvSpPr>
          <xdr:spPr>
            <a:xfrm>
              <a:off x="5818662" y="3732275"/>
              <a:ext cx="47625" cy="47625"/>
            </a:xfrm>
            <a:custGeom>
              <a:avLst/>
              <a:gdLst>
                <a:gd name="connsiteX0" fmla="*/ 12448 w 47625"/>
                <a:gd name="connsiteY0" fmla="*/ 7144 h 47625"/>
                <a:gd name="connsiteX1" fmla="*/ 20067 w 47625"/>
                <a:gd name="connsiteY1" fmla="*/ 7144 h 47625"/>
                <a:gd name="connsiteX2" fmla="*/ 15019 w 47625"/>
                <a:gd name="connsiteY2" fmla="*/ 26194 h 47625"/>
                <a:gd name="connsiteX3" fmla="*/ 15019 w 47625"/>
                <a:gd name="connsiteY3" fmla="*/ 27718 h 47625"/>
                <a:gd name="connsiteX4" fmla="*/ 19129 w 47625"/>
                <a:gd name="connsiteY4" fmla="*/ 33556 h 47625"/>
                <a:gd name="connsiteX5" fmla="*/ 20258 w 47625"/>
                <a:gd name="connsiteY5" fmla="*/ 33623 h 47625"/>
                <a:gd name="connsiteX6" fmla="*/ 27973 w 47625"/>
                <a:gd name="connsiteY6" fmla="*/ 27337 h 47625"/>
                <a:gd name="connsiteX7" fmla="*/ 33212 w 47625"/>
                <a:gd name="connsiteY7" fmla="*/ 7144 h 47625"/>
                <a:gd name="connsiteX8" fmla="*/ 40832 w 47625"/>
                <a:gd name="connsiteY8" fmla="*/ 7144 h 47625"/>
                <a:gd name="connsiteX9" fmla="*/ 35403 w 47625"/>
                <a:gd name="connsiteY9" fmla="*/ 27908 h 47625"/>
                <a:gd name="connsiteX10" fmla="*/ 19306 w 47625"/>
                <a:gd name="connsiteY10" fmla="*/ 41053 h 47625"/>
                <a:gd name="connsiteX11" fmla="*/ 7209 w 47625"/>
                <a:gd name="connsiteY11" fmla="*/ 29051 h 47625"/>
                <a:gd name="connsiteX12" fmla="*/ 7876 w 47625"/>
                <a:gd name="connsiteY12" fmla="*/ 25432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47625" h="47625">
                  <a:moveTo>
                    <a:pt x="12448" y="7144"/>
                  </a:moveTo>
                  <a:lnTo>
                    <a:pt x="20067" y="7144"/>
                  </a:lnTo>
                  <a:lnTo>
                    <a:pt x="15019" y="26194"/>
                  </a:lnTo>
                  <a:lnTo>
                    <a:pt x="15019" y="27718"/>
                  </a:lnTo>
                  <a:cubicBezTo>
                    <a:pt x="14542" y="30465"/>
                    <a:pt x="16382" y="33079"/>
                    <a:pt x="19129" y="33556"/>
                  </a:cubicBezTo>
                  <a:cubicBezTo>
                    <a:pt x="19502" y="33621"/>
                    <a:pt x="19880" y="33643"/>
                    <a:pt x="20258" y="33623"/>
                  </a:cubicBezTo>
                  <a:cubicBezTo>
                    <a:pt x="23942" y="33477"/>
                    <a:pt x="27087" y="30915"/>
                    <a:pt x="27973" y="27337"/>
                  </a:cubicBezTo>
                  <a:lnTo>
                    <a:pt x="33212" y="7144"/>
                  </a:lnTo>
                  <a:lnTo>
                    <a:pt x="40832" y="7144"/>
                  </a:lnTo>
                  <a:lnTo>
                    <a:pt x="35403" y="27908"/>
                  </a:lnTo>
                  <a:cubicBezTo>
                    <a:pt x="33858" y="35568"/>
                    <a:pt x="27119" y="41070"/>
                    <a:pt x="19306" y="41053"/>
                  </a:cubicBezTo>
                  <a:cubicBezTo>
                    <a:pt x="11019" y="41053"/>
                    <a:pt x="6542" y="36290"/>
                    <a:pt x="7209" y="29051"/>
                  </a:cubicBezTo>
                  <a:cubicBezTo>
                    <a:pt x="7364" y="27833"/>
                    <a:pt x="7587" y="26625"/>
                    <a:pt x="7876" y="25432"/>
                  </a:cubicBez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3" name="Полилиния: фигура 23">
              <a:extLst>
                <a:ext uri="{FF2B5EF4-FFF2-40B4-BE49-F238E27FC236}">
                  <a16:creationId xmlns:a16="http://schemas.microsoft.com/office/drawing/2014/main" xmlns="" id="{92E91D33-D58A-549B-B685-D68D4FE78EC2}"/>
                </a:ext>
              </a:extLst>
            </xdr:cNvPr>
            <xdr:cNvSpPr/>
          </xdr:nvSpPr>
          <xdr:spPr>
            <a:xfrm>
              <a:off x="5851683" y="3732275"/>
              <a:ext cx="47625" cy="47625"/>
            </a:xfrm>
            <a:custGeom>
              <a:avLst/>
              <a:gdLst>
                <a:gd name="connsiteX0" fmla="*/ 15907 w 47625"/>
                <a:gd name="connsiteY0" fmla="*/ 7144 h 47625"/>
                <a:gd name="connsiteX1" fmla="*/ 25241 w 47625"/>
                <a:gd name="connsiteY1" fmla="*/ 7144 h 47625"/>
                <a:gd name="connsiteX2" fmla="*/ 30289 w 47625"/>
                <a:gd name="connsiteY2" fmla="*/ 27718 h 47625"/>
                <a:gd name="connsiteX3" fmla="*/ 31242 w 47625"/>
                <a:gd name="connsiteY3" fmla="*/ 27718 h 47625"/>
                <a:gd name="connsiteX4" fmla="*/ 36671 w 47625"/>
                <a:gd name="connsiteY4" fmla="*/ 7144 h 47625"/>
                <a:gd name="connsiteX5" fmla="*/ 44291 w 47625"/>
                <a:gd name="connsiteY5" fmla="*/ 7144 h 47625"/>
                <a:gd name="connsiteX6" fmla="*/ 35528 w 47625"/>
                <a:gd name="connsiteY6" fmla="*/ 40577 h 47625"/>
                <a:gd name="connsiteX7" fmla="*/ 26194 w 47625"/>
                <a:gd name="connsiteY7" fmla="*/ 40577 h 47625"/>
                <a:gd name="connsiteX8" fmla="*/ 21146 w 47625"/>
                <a:gd name="connsiteY8" fmla="*/ 20003 h 47625"/>
                <a:gd name="connsiteX9" fmla="*/ 20193 w 47625"/>
                <a:gd name="connsiteY9" fmla="*/ 20003 h 47625"/>
                <a:gd name="connsiteX10" fmla="*/ 14764 w 47625"/>
                <a:gd name="connsiteY10" fmla="*/ 40577 h 47625"/>
                <a:gd name="connsiteX11" fmla="*/ 7144 w 47625"/>
                <a:gd name="connsiteY11" fmla="*/ 40577 h 47625"/>
                <a:gd name="connsiteX12" fmla="*/ 15907 w 47625"/>
                <a:gd name="connsiteY12" fmla="*/ 7144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47625" h="47625">
                  <a:moveTo>
                    <a:pt x="15907" y="7144"/>
                  </a:moveTo>
                  <a:lnTo>
                    <a:pt x="25241" y="7144"/>
                  </a:lnTo>
                  <a:lnTo>
                    <a:pt x="30289" y="27718"/>
                  </a:lnTo>
                  <a:lnTo>
                    <a:pt x="31242" y="27718"/>
                  </a:lnTo>
                  <a:lnTo>
                    <a:pt x="36671" y="7144"/>
                  </a:lnTo>
                  <a:lnTo>
                    <a:pt x="44291" y="7144"/>
                  </a:lnTo>
                  <a:lnTo>
                    <a:pt x="35528" y="40577"/>
                  </a:lnTo>
                  <a:lnTo>
                    <a:pt x="26194" y="40577"/>
                  </a:lnTo>
                  <a:lnTo>
                    <a:pt x="21146" y="20003"/>
                  </a:lnTo>
                  <a:lnTo>
                    <a:pt x="20193" y="20003"/>
                  </a:lnTo>
                  <a:lnTo>
                    <a:pt x="14764" y="40577"/>
                  </a:lnTo>
                  <a:lnTo>
                    <a:pt x="7144" y="40577"/>
                  </a:lnTo>
                  <a:lnTo>
                    <a:pt x="15907" y="7144"/>
                  </a:ln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4" name="Полилиния: фигура 24">
              <a:extLst>
                <a:ext uri="{FF2B5EF4-FFF2-40B4-BE49-F238E27FC236}">
                  <a16:creationId xmlns:a16="http://schemas.microsoft.com/office/drawing/2014/main" xmlns="" id="{6CDA4658-38E0-3A0C-4429-D57F2E0580A2}"/>
                </a:ext>
              </a:extLst>
            </xdr:cNvPr>
            <xdr:cNvSpPr/>
          </xdr:nvSpPr>
          <xdr:spPr>
            <a:xfrm>
              <a:off x="5892641" y="3732275"/>
              <a:ext cx="38100" cy="47625"/>
            </a:xfrm>
            <a:custGeom>
              <a:avLst/>
              <a:gdLst>
                <a:gd name="connsiteX0" fmla="*/ 16478 w 38100"/>
                <a:gd name="connsiteY0" fmla="*/ 14573 h 47625"/>
                <a:gd name="connsiteX1" fmla="*/ 7144 w 38100"/>
                <a:gd name="connsiteY1" fmla="*/ 14573 h 47625"/>
                <a:gd name="connsiteX2" fmla="*/ 9049 w 38100"/>
                <a:gd name="connsiteY2" fmla="*/ 7144 h 47625"/>
                <a:gd name="connsiteX3" fmla="*/ 35338 w 38100"/>
                <a:gd name="connsiteY3" fmla="*/ 7144 h 47625"/>
                <a:gd name="connsiteX4" fmla="*/ 33433 w 38100"/>
                <a:gd name="connsiteY4" fmla="*/ 14573 h 47625"/>
                <a:gd name="connsiteX5" fmla="*/ 24098 w 38100"/>
                <a:gd name="connsiteY5" fmla="*/ 14573 h 47625"/>
                <a:gd name="connsiteX6" fmla="*/ 17240 w 38100"/>
                <a:gd name="connsiteY6" fmla="*/ 40577 h 47625"/>
                <a:gd name="connsiteX7" fmla="*/ 9620 w 38100"/>
                <a:gd name="connsiteY7" fmla="*/ 40577 h 47625"/>
                <a:gd name="connsiteX8" fmla="*/ 16478 w 38100"/>
                <a:gd name="connsiteY8" fmla="*/ 14573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38100" h="47625">
                  <a:moveTo>
                    <a:pt x="16478" y="14573"/>
                  </a:moveTo>
                  <a:lnTo>
                    <a:pt x="7144" y="14573"/>
                  </a:lnTo>
                  <a:lnTo>
                    <a:pt x="9049" y="7144"/>
                  </a:lnTo>
                  <a:lnTo>
                    <a:pt x="35338" y="7144"/>
                  </a:lnTo>
                  <a:lnTo>
                    <a:pt x="33433" y="14573"/>
                  </a:lnTo>
                  <a:lnTo>
                    <a:pt x="24098" y="14573"/>
                  </a:lnTo>
                  <a:lnTo>
                    <a:pt x="17240" y="40577"/>
                  </a:lnTo>
                  <a:lnTo>
                    <a:pt x="9620" y="40577"/>
                  </a:lnTo>
                  <a:lnTo>
                    <a:pt x="16478" y="14573"/>
                  </a:ln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5" name="Полилиния: фигура 25">
              <a:extLst>
                <a:ext uri="{FF2B5EF4-FFF2-40B4-BE49-F238E27FC236}">
                  <a16:creationId xmlns:a16="http://schemas.microsoft.com/office/drawing/2014/main" xmlns="" id="{34B36778-E24D-5558-761E-6C22B8899AF4}"/>
                </a:ext>
              </a:extLst>
            </xdr:cNvPr>
            <xdr:cNvSpPr/>
          </xdr:nvSpPr>
          <xdr:spPr>
            <a:xfrm>
              <a:off x="5918453" y="3732249"/>
              <a:ext cx="38100" cy="47625"/>
            </a:xfrm>
            <a:custGeom>
              <a:avLst/>
              <a:gdLst>
                <a:gd name="connsiteX0" fmla="*/ 16002 w 38100"/>
                <a:gd name="connsiteY0" fmla="*/ 7171 h 47625"/>
                <a:gd name="connsiteX1" fmla="*/ 31242 w 38100"/>
                <a:gd name="connsiteY1" fmla="*/ 7171 h 47625"/>
                <a:gd name="connsiteX2" fmla="*/ 40164 w 38100"/>
                <a:gd name="connsiteY2" fmla="*/ 14770 h 47625"/>
                <a:gd name="connsiteX3" fmla="*/ 40005 w 38100"/>
                <a:gd name="connsiteY3" fmla="*/ 17172 h 47625"/>
                <a:gd name="connsiteX4" fmla="*/ 27527 w 38100"/>
                <a:gd name="connsiteY4" fmla="*/ 29459 h 47625"/>
                <a:gd name="connsiteX5" fmla="*/ 34862 w 38100"/>
                <a:gd name="connsiteY5" fmla="*/ 40603 h 47625"/>
                <a:gd name="connsiteX6" fmla="*/ 25813 w 38100"/>
                <a:gd name="connsiteY6" fmla="*/ 40603 h 47625"/>
                <a:gd name="connsiteX7" fmla="*/ 19050 w 38100"/>
                <a:gd name="connsiteY7" fmla="*/ 29840 h 47625"/>
                <a:gd name="connsiteX8" fmla="*/ 17621 w 38100"/>
                <a:gd name="connsiteY8" fmla="*/ 29840 h 47625"/>
                <a:gd name="connsiteX9" fmla="*/ 14764 w 38100"/>
                <a:gd name="connsiteY9" fmla="*/ 40603 h 47625"/>
                <a:gd name="connsiteX10" fmla="*/ 7144 w 38100"/>
                <a:gd name="connsiteY10" fmla="*/ 40603 h 47625"/>
                <a:gd name="connsiteX11" fmla="*/ 27527 w 38100"/>
                <a:gd name="connsiteY11" fmla="*/ 22887 h 47625"/>
                <a:gd name="connsiteX12" fmla="*/ 32290 w 38100"/>
                <a:gd name="connsiteY12" fmla="*/ 17839 h 47625"/>
                <a:gd name="connsiteX13" fmla="*/ 30194 w 38100"/>
                <a:gd name="connsiteY13" fmla="*/ 14383 h 47625"/>
                <a:gd name="connsiteX14" fmla="*/ 29242 w 38100"/>
                <a:gd name="connsiteY14" fmla="*/ 14314 h 47625"/>
                <a:gd name="connsiteX15" fmla="*/ 21717 w 38100"/>
                <a:gd name="connsiteY15" fmla="*/ 14314 h 47625"/>
                <a:gd name="connsiteX16" fmla="*/ 19431 w 38100"/>
                <a:gd name="connsiteY16" fmla="*/ 22887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</a:cxnLst>
              <a:rect l="l" t="t" r="r" b="b"/>
              <a:pathLst>
                <a:path w="38100" h="47625">
                  <a:moveTo>
                    <a:pt x="16002" y="7171"/>
                  </a:moveTo>
                  <a:lnTo>
                    <a:pt x="31242" y="7171"/>
                  </a:lnTo>
                  <a:cubicBezTo>
                    <a:pt x="35804" y="6805"/>
                    <a:pt x="39799" y="10208"/>
                    <a:pt x="40164" y="14770"/>
                  </a:cubicBezTo>
                  <a:cubicBezTo>
                    <a:pt x="40228" y="15574"/>
                    <a:pt x="40175" y="16383"/>
                    <a:pt x="40005" y="17172"/>
                  </a:cubicBezTo>
                  <a:cubicBezTo>
                    <a:pt x="39620" y="23865"/>
                    <a:pt x="34225" y="29177"/>
                    <a:pt x="27527" y="29459"/>
                  </a:cubicBezTo>
                  <a:lnTo>
                    <a:pt x="34862" y="40603"/>
                  </a:lnTo>
                  <a:lnTo>
                    <a:pt x="25813" y="40603"/>
                  </a:lnTo>
                  <a:lnTo>
                    <a:pt x="19050" y="29840"/>
                  </a:lnTo>
                  <a:lnTo>
                    <a:pt x="17621" y="29840"/>
                  </a:lnTo>
                  <a:lnTo>
                    <a:pt x="14764" y="40603"/>
                  </a:lnTo>
                  <a:lnTo>
                    <a:pt x="7144" y="40603"/>
                  </a:lnTo>
                  <a:close/>
                  <a:moveTo>
                    <a:pt x="27527" y="22887"/>
                  </a:moveTo>
                  <a:cubicBezTo>
                    <a:pt x="30182" y="22690"/>
                    <a:pt x="32248" y="20500"/>
                    <a:pt x="32290" y="17839"/>
                  </a:cubicBezTo>
                  <a:cubicBezTo>
                    <a:pt x="32665" y="16306"/>
                    <a:pt x="31727" y="14759"/>
                    <a:pt x="30194" y="14383"/>
                  </a:cubicBezTo>
                  <a:cubicBezTo>
                    <a:pt x="29882" y="14307"/>
                    <a:pt x="29561" y="14284"/>
                    <a:pt x="29242" y="14314"/>
                  </a:cubicBezTo>
                  <a:lnTo>
                    <a:pt x="21717" y="14314"/>
                  </a:lnTo>
                  <a:lnTo>
                    <a:pt x="19431" y="22887"/>
                  </a:ln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6" name="Полилиния: фигура 26">
              <a:extLst>
                <a:ext uri="{FF2B5EF4-FFF2-40B4-BE49-F238E27FC236}">
                  <a16:creationId xmlns:a16="http://schemas.microsoft.com/office/drawing/2014/main" xmlns="" id="{88BC0EA3-2395-8727-3B1A-259BD4AC6DEF}"/>
                </a:ext>
              </a:extLst>
            </xdr:cNvPr>
            <xdr:cNvSpPr/>
          </xdr:nvSpPr>
          <xdr:spPr>
            <a:xfrm>
              <a:off x="5956649" y="3732275"/>
              <a:ext cx="38100" cy="47625"/>
            </a:xfrm>
            <a:custGeom>
              <a:avLst/>
              <a:gdLst>
                <a:gd name="connsiteX0" fmla="*/ 13240 w 38100"/>
                <a:gd name="connsiteY0" fmla="*/ 29813 h 47625"/>
                <a:gd name="connsiteX1" fmla="*/ 7144 w 38100"/>
                <a:gd name="connsiteY1" fmla="*/ 7144 h 47625"/>
                <a:gd name="connsiteX2" fmla="*/ 15240 w 38100"/>
                <a:gd name="connsiteY2" fmla="*/ 7144 h 47625"/>
                <a:gd name="connsiteX3" fmla="*/ 18669 w 38100"/>
                <a:gd name="connsiteY3" fmla="*/ 20574 h 47625"/>
                <a:gd name="connsiteX4" fmla="*/ 19621 w 38100"/>
                <a:gd name="connsiteY4" fmla="*/ 20574 h 47625"/>
                <a:gd name="connsiteX5" fmla="*/ 30004 w 38100"/>
                <a:gd name="connsiteY5" fmla="*/ 7144 h 47625"/>
                <a:gd name="connsiteX6" fmla="*/ 39052 w 38100"/>
                <a:gd name="connsiteY6" fmla="*/ 7144 h 47625"/>
                <a:gd name="connsiteX7" fmla="*/ 20955 w 38100"/>
                <a:gd name="connsiteY7" fmla="*/ 29813 h 47625"/>
                <a:gd name="connsiteX8" fmla="*/ 18098 w 38100"/>
                <a:gd name="connsiteY8" fmla="*/ 40577 h 47625"/>
                <a:gd name="connsiteX9" fmla="*/ 10477 w 38100"/>
                <a:gd name="connsiteY9" fmla="*/ 40577 h 47625"/>
                <a:gd name="connsiteX10" fmla="*/ 13240 w 38100"/>
                <a:gd name="connsiteY10" fmla="*/ 29813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8100" h="47625">
                  <a:moveTo>
                    <a:pt x="13240" y="29813"/>
                  </a:moveTo>
                  <a:lnTo>
                    <a:pt x="7144" y="7144"/>
                  </a:lnTo>
                  <a:lnTo>
                    <a:pt x="15240" y="7144"/>
                  </a:lnTo>
                  <a:lnTo>
                    <a:pt x="18669" y="20574"/>
                  </a:lnTo>
                  <a:lnTo>
                    <a:pt x="19621" y="20574"/>
                  </a:lnTo>
                  <a:lnTo>
                    <a:pt x="30004" y="7144"/>
                  </a:lnTo>
                  <a:lnTo>
                    <a:pt x="39052" y="7144"/>
                  </a:lnTo>
                  <a:lnTo>
                    <a:pt x="20955" y="29813"/>
                  </a:lnTo>
                  <a:lnTo>
                    <a:pt x="18098" y="40577"/>
                  </a:lnTo>
                  <a:lnTo>
                    <a:pt x="10477" y="40577"/>
                  </a:lnTo>
                  <a:lnTo>
                    <a:pt x="13240" y="29813"/>
                  </a:ln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17" name="Полилиния: фигура 27">
              <a:extLst>
                <a:ext uri="{FF2B5EF4-FFF2-40B4-BE49-F238E27FC236}">
                  <a16:creationId xmlns:a16="http://schemas.microsoft.com/office/drawing/2014/main" xmlns="" id="{BBAEE3EE-B3F4-E9D1-06B3-008BB689F811}"/>
                </a:ext>
              </a:extLst>
            </xdr:cNvPr>
            <xdr:cNvSpPr/>
          </xdr:nvSpPr>
          <xdr:spPr>
            <a:xfrm>
              <a:off x="5997035" y="3732275"/>
              <a:ext cx="66675" cy="47625"/>
            </a:xfrm>
            <a:custGeom>
              <a:avLst/>
              <a:gdLst>
                <a:gd name="connsiteX0" fmla="*/ 7144 w 66675"/>
                <a:gd name="connsiteY0" fmla="*/ 40577 h 47625"/>
                <a:gd name="connsiteX1" fmla="*/ 24384 w 66675"/>
                <a:gd name="connsiteY1" fmla="*/ 40577 h 47625"/>
                <a:gd name="connsiteX2" fmla="*/ 67913 w 66675"/>
                <a:gd name="connsiteY2" fmla="*/ 7144 h 47625"/>
                <a:gd name="connsiteX3" fmla="*/ 16002 w 66675"/>
                <a:gd name="connsiteY3" fmla="*/ 7144 h 47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6675" h="47625">
                  <a:moveTo>
                    <a:pt x="7144" y="40577"/>
                  </a:moveTo>
                  <a:lnTo>
                    <a:pt x="24384" y="40577"/>
                  </a:lnTo>
                  <a:cubicBezTo>
                    <a:pt x="44791" y="40577"/>
                    <a:pt x="62650" y="26860"/>
                    <a:pt x="67913" y="7144"/>
                  </a:cubicBezTo>
                  <a:lnTo>
                    <a:pt x="16002" y="7144"/>
                  </a:lnTo>
                  <a:close/>
                </a:path>
              </a:pathLst>
            </a:custGeom>
            <a:solidFill>
              <a:srgbClr val="000000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</xdr:grpSp>
      <xdr:grpSp>
        <xdr:nvGrpSpPr>
          <xdr:cNvPr id="5" name="Группа 4">
            <a:extLst>
              <a:ext uri="{FF2B5EF4-FFF2-40B4-BE49-F238E27FC236}">
                <a16:creationId xmlns:a16="http://schemas.microsoft.com/office/drawing/2014/main" xmlns="" id="{EB7D175F-817D-D4D8-DC84-647A025811DA}"/>
              </a:ext>
            </a:extLst>
          </xdr:cNvPr>
          <xdr:cNvGrpSpPr/>
        </xdr:nvGrpSpPr>
        <xdr:grpSpPr>
          <a:xfrm>
            <a:off x="11607800" y="10454037"/>
            <a:ext cx="3870675" cy="114340"/>
            <a:chOff x="1528190" y="3597973"/>
            <a:chExt cx="3870675" cy="114340"/>
          </a:xfrm>
        </xdr:grpSpPr>
        <xdr:sp macro="" textlink="">
          <xdr:nvSpPr>
            <xdr:cNvPr id="6" name="Полилиния: фигура 28">
              <a:extLst>
                <a:ext uri="{FF2B5EF4-FFF2-40B4-BE49-F238E27FC236}">
                  <a16:creationId xmlns:a16="http://schemas.microsoft.com/office/drawing/2014/main" xmlns="" id="{A664942C-CE29-29D4-8A49-8ADCD4E96C49}"/>
                </a:ext>
              </a:extLst>
            </xdr:cNvPr>
            <xdr:cNvSpPr/>
          </xdr:nvSpPr>
          <xdr:spPr>
            <a:xfrm>
              <a:off x="3417665" y="3598014"/>
              <a:ext cx="1981200" cy="114299"/>
            </a:xfrm>
            <a:custGeom>
              <a:avLst/>
              <a:gdLst>
                <a:gd name="connsiteX0" fmla="*/ 1918621 w 1981200"/>
                <a:gd name="connsiteY0" fmla="*/ 27527 h 114300"/>
                <a:gd name="connsiteX1" fmla="*/ 1915001 w 1981200"/>
                <a:gd name="connsiteY1" fmla="*/ 40862 h 114300"/>
                <a:gd name="connsiteX2" fmla="*/ 1970627 w 1981200"/>
                <a:gd name="connsiteY2" fmla="*/ 40862 h 114300"/>
                <a:gd name="connsiteX3" fmla="*/ 1979581 w 1981200"/>
                <a:gd name="connsiteY3" fmla="*/ 7430 h 114300"/>
                <a:gd name="connsiteX4" fmla="*/ 1944814 w 1981200"/>
                <a:gd name="connsiteY4" fmla="*/ 7430 h 114300"/>
                <a:gd name="connsiteX5" fmla="*/ 1918621 w 1981200"/>
                <a:gd name="connsiteY5" fmla="*/ 27527 h 114300"/>
                <a:gd name="connsiteX6" fmla="*/ 1794796 w 1981200"/>
                <a:gd name="connsiteY6" fmla="*/ 74200 h 114300"/>
                <a:gd name="connsiteX7" fmla="*/ 1739265 w 1981200"/>
                <a:gd name="connsiteY7" fmla="*/ 74200 h 114300"/>
                <a:gd name="connsiteX8" fmla="*/ 1748219 w 1981200"/>
                <a:gd name="connsiteY8" fmla="*/ 40862 h 114300"/>
                <a:gd name="connsiteX9" fmla="*/ 1803749 w 1981200"/>
                <a:gd name="connsiteY9" fmla="*/ 40862 h 114300"/>
                <a:gd name="connsiteX10" fmla="*/ 1461421 w 1981200"/>
                <a:gd name="connsiteY10" fmla="*/ 74200 h 114300"/>
                <a:gd name="connsiteX11" fmla="*/ 1405795 w 1981200"/>
                <a:gd name="connsiteY11" fmla="*/ 74200 h 114300"/>
                <a:gd name="connsiteX12" fmla="*/ 1414748 w 1981200"/>
                <a:gd name="connsiteY12" fmla="*/ 40862 h 114300"/>
                <a:gd name="connsiteX13" fmla="*/ 1470374 w 1981200"/>
                <a:gd name="connsiteY13" fmla="*/ 40862 h 114300"/>
                <a:gd name="connsiteX14" fmla="*/ 1081278 w 1981200"/>
                <a:gd name="connsiteY14" fmla="*/ 40862 h 114300"/>
                <a:gd name="connsiteX15" fmla="*/ 1072325 w 1981200"/>
                <a:gd name="connsiteY15" fmla="*/ 74200 h 114300"/>
                <a:gd name="connsiteX16" fmla="*/ 1016794 w 1981200"/>
                <a:gd name="connsiteY16" fmla="*/ 74200 h 114300"/>
                <a:gd name="connsiteX17" fmla="*/ 1025747 w 1981200"/>
                <a:gd name="connsiteY17" fmla="*/ 40862 h 114300"/>
                <a:gd name="connsiteX18" fmla="*/ 850011 w 1981200"/>
                <a:gd name="connsiteY18" fmla="*/ 73819 h 114300"/>
                <a:gd name="connsiteX19" fmla="*/ 794480 w 1981200"/>
                <a:gd name="connsiteY19" fmla="*/ 73819 h 114300"/>
                <a:gd name="connsiteX20" fmla="*/ 803434 w 1981200"/>
                <a:gd name="connsiteY20" fmla="*/ 40481 h 114300"/>
                <a:gd name="connsiteX21" fmla="*/ 858964 w 1981200"/>
                <a:gd name="connsiteY21" fmla="*/ 40481 h 114300"/>
                <a:gd name="connsiteX22" fmla="*/ 516636 w 1981200"/>
                <a:gd name="connsiteY22" fmla="*/ 73819 h 114300"/>
                <a:gd name="connsiteX23" fmla="*/ 460915 w 1981200"/>
                <a:gd name="connsiteY23" fmla="*/ 73819 h 114300"/>
                <a:gd name="connsiteX24" fmla="*/ 469868 w 1981200"/>
                <a:gd name="connsiteY24" fmla="*/ 40481 h 114300"/>
                <a:gd name="connsiteX25" fmla="*/ 525494 w 1981200"/>
                <a:gd name="connsiteY25" fmla="*/ 40481 h 114300"/>
                <a:gd name="connsiteX26" fmla="*/ 1868519 w 1981200"/>
                <a:gd name="connsiteY26" fmla="*/ 7144 h 114300"/>
                <a:gd name="connsiteX27" fmla="*/ 1778222 w 1981200"/>
                <a:gd name="connsiteY27" fmla="*/ 7144 h 114300"/>
                <a:gd name="connsiteX28" fmla="*/ 1751933 w 1981200"/>
                <a:gd name="connsiteY28" fmla="*/ 27241 h 114300"/>
                <a:gd name="connsiteX29" fmla="*/ 1748409 w 1981200"/>
                <a:gd name="connsiteY29" fmla="*/ 40577 h 114300"/>
                <a:gd name="connsiteX30" fmla="*/ 1692497 w 1981200"/>
                <a:gd name="connsiteY30" fmla="*/ 40577 h 114300"/>
                <a:gd name="connsiteX31" fmla="*/ 1702022 w 1981200"/>
                <a:gd name="connsiteY31" fmla="*/ 7144 h 114300"/>
                <a:gd name="connsiteX32" fmla="*/ 1611725 w 1981200"/>
                <a:gd name="connsiteY32" fmla="*/ 7144 h 114300"/>
                <a:gd name="connsiteX33" fmla="*/ 1585436 w 1981200"/>
                <a:gd name="connsiteY33" fmla="*/ 27241 h 114300"/>
                <a:gd name="connsiteX34" fmla="*/ 1581912 w 1981200"/>
                <a:gd name="connsiteY34" fmla="*/ 40577 h 114300"/>
                <a:gd name="connsiteX35" fmla="*/ 1526381 w 1981200"/>
                <a:gd name="connsiteY35" fmla="*/ 40577 h 114300"/>
                <a:gd name="connsiteX36" fmla="*/ 1535335 w 1981200"/>
                <a:gd name="connsiteY36" fmla="*/ 7144 h 114300"/>
                <a:gd name="connsiteX37" fmla="*/ 1333405 w 1981200"/>
                <a:gd name="connsiteY37" fmla="*/ 7144 h 114300"/>
                <a:gd name="connsiteX38" fmla="*/ 1307211 w 1981200"/>
                <a:gd name="connsiteY38" fmla="*/ 27241 h 114300"/>
                <a:gd name="connsiteX39" fmla="*/ 1303592 w 1981200"/>
                <a:gd name="connsiteY39" fmla="*/ 40577 h 114300"/>
                <a:gd name="connsiteX40" fmla="*/ 1248061 w 1981200"/>
                <a:gd name="connsiteY40" fmla="*/ 40577 h 114300"/>
                <a:gd name="connsiteX41" fmla="*/ 1239107 w 1981200"/>
                <a:gd name="connsiteY41" fmla="*/ 73914 h 114300"/>
                <a:gd name="connsiteX42" fmla="*/ 1183481 w 1981200"/>
                <a:gd name="connsiteY42" fmla="*/ 73914 h 114300"/>
                <a:gd name="connsiteX43" fmla="*/ 1192435 w 1981200"/>
                <a:gd name="connsiteY43" fmla="*/ 40577 h 114300"/>
                <a:gd name="connsiteX44" fmla="*/ 1248061 w 1981200"/>
                <a:gd name="connsiteY44" fmla="*/ 40577 h 114300"/>
                <a:gd name="connsiteX45" fmla="*/ 1257014 w 1981200"/>
                <a:gd name="connsiteY45" fmla="*/ 7144 h 114300"/>
                <a:gd name="connsiteX46" fmla="*/ 999839 w 1981200"/>
                <a:gd name="connsiteY46" fmla="*/ 7144 h 114300"/>
                <a:gd name="connsiteX47" fmla="*/ 973646 w 1981200"/>
                <a:gd name="connsiteY47" fmla="*/ 27241 h 114300"/>
                <a:gd name="connsiteX48" fmla="*/ 970026 w 1981200"/>
                <a:gd name="connsiteY48" fmla="*/ 40577 h 114300"/>
                <a:gd name="connsiteX49" fmla="*/ 914495 w 1981200"/>
                <a:gd name="connsiteY49" fmla="*/ 40577 h 114300"/>
                <a:gd name="connsiteX50" fmla="*/ 923449 w 1981200"/>
                <a:gd name="connsiteY50" fmla="*/ 7144 h 114300"/>
                <a:gd name="connsiteX51" fmla="*/ 833152 w 1981200"/>
                <a:gd name="connsiteY51" fmla="*/ 7144 h 114300"/>
                <a:gd name="connsiteX52" fmla="*/ 806863 w 1981200"/>
                <a:gd name="connsiteY52" fmla="*/ 27241 h 114300"/>
                <a:gd name="connsiteX53" fmla="*/ 803338 w 1981200"/>
                <a:gd name="connsiteY53" fmla="*/ 40577 h 114300"/>
                <a:gd name="connsiteX54" fmla="*/ 747713 w 1981200"/>
                <a:gd name="connsiteY54" fmla="*/ 40577 h 114300"/>
                <a:gd name="connsiteX55" fmla="*/ 756666 w 1981200"/>
                <a:gd name="connsiteY55" fmla="*/ 7144 h 114300"/>
                <a:gd name="connsiteX56" fmla="*/ 666369 w 1981200"/>
                <a:gd name="connsiteY56" fmla="*/ 7144 h 114300"/>
                <a:gd name="connsiteX57" fmla="*/ 640080 w 1981200"/>
                <a:gd name="connsiteY57" fmla="*/ 27241 h 114300"/>
                <a:gd name="connsiteX58" fmla="*/ 636556 w 1981200"/>
                <a:gd name="connsiteY58" fmla="*/ 40577 h 114300"/>
                <a:gd name="connsiteX59" fmla="*/ 581025 w 1981200"/>
                <a:gd name="connsiteY59" fmla="*/ 40577 h 114300"/>
                <a:gd name="connsiteX60" fmla="*/ 589979 w 1981200"/>
                <a:gd name="connsiteY60" fmla="*/ 7144 h 114300"/>
                <a:gd name="connsiteX61" fmla="*/ 388525 w 1981200"/>
                <a:gd name="connsiteY61" fmla="*/ 7144 h 114300"/>
                <a:gd name="connsiteX62" fmla="*/ 362331 w 1981200"/>
                <a:gd name="connsiteY62" fmla="*/ 27241 h 114300"/>
                <a:gd name="connsiteX63" fmla="*/ 358712 w 1981200"/>
                <a:gd name="connsiteY63" fmla="*/ 40577 h 114300"/>
                <a:gd name="connsiteX64" fmla="*/ 303181 w 1981200"/>
                <a:gd name="connsiteY64" fmla="*/ 40577 h 114300"/>
                <a:gd name="connsiteX65" fmla="*/ 294227 w 1981200"/>
                <a:gd name="connsiteY65" fmla="*/ 73914 h 114300"/>
                <a:gd name="connsiteX66" fmla="*/ 238601 w 1981200"/>
                <a:gd name="connsiteY66" fmla="*/ 73914 h 114300"/>
                <a:gd name="connsiteX67" fmla="*/ 247555 w 1981200"/>
                <a:gd name="connsiteY67" fmla="*/ 40577 h 114300"/>
                <a:gd name="connsiteX68" fmla="*/ 303181 w 1981200"/>
                <a:gd name="connsiteY68" fmla="*/ 40577 h 114300"/>
                <a:gd name="connsiteX69" fmla="*/ 312134 w 1981200"/>
                <a:gd name="connsiteY69" fmla="*/ 7144 h 114300"/>
                <a:gd name="connsiteX70" fmla="*/ 221837 w 1981200"/>
                <a:gd name="connsiteY70" fmla="*/ 7144 h 114300"/>
                <a:gd name="connsiteX71" fmla="*/ 195548 w 1981200"/>
                <a:gd name="connsiteY71" fmla="*/ 27241 h 114300"/>
                <a:gd name="connsiteX72" fmla="*/ 192024 w 1981200"/>
                <a:gd name="connsiteY72" fmla="*/ 40577 h 114300"/>
                <a:gd name="connsiteX73" fmla="*/ 136398 w 1981200"/>
                <a:gd name="connsiteY73" fmla="*/ 40577 h 114300"/>
                <a:gd name="connsiteX74" fmla="*/ 145352 w 1981200"/>
                <a:gd name="connsiteY74" fmla="*/ 7144 h 114300"/>
                <a:gd name="connsiteX75" fmla="*/ 55054 w 1981200"/>
                <a:gd name="connsiteY75" fmla="*/ 7144 h 114300"/>
                <a:gd name="connsiteX76" fmla="*/ 28861 w 1981200"/>
                <a:gd name="connsiteY76" fmla="*/ 27241 h 114300"/>
                <a:gd name="connsiteX77" fmla="*/ 25241 w 1981200"/>
                <a:gd name="connsiteY77" fmla="*/ 40577 h 114300"/>
                <a:gd name="connsiteX78" fmla="*/ 80867 w 1981200"/>
                <a:gd name="connsiteY78" fmla="*/ 40577 h 114300"/>
                <a:gd name="connsiteX79" fmla="*/ 71914 w 1981200"/>
                <a:gd name="connsiteY79" fmla="*/ 73914 h 114300"/>
                <a:gd name="connsiteX80" fmla="*/ 16097 w 1981200"/>
                <a:gd name="connsiteY80" fmla="*/ 73914 h 114300"/>
                <a:gd name="connsiteX81" fmla="*/ 7144 w 1981200"/>
                <a:gd name="connsiteY81" fmla="*/ 107347 h 114300"/>
                <a:gd name="connsiteX82" fmla="*/ 41910 w 1981200"/>
                <a:gd name="connsiteY82" fmla="*/ 107347 h 114300"/>
                <a:gd name="connsiteX83" fmla="*/ 68199 w 1981200"/>
                <a:gd name="connsiteY83" fmla="*/ 87249 h 114300"/>
                <a:gd name="connsiteX84" fmla="*/ 71723 w 1981200"/>
                <a:gd name="connsiteY84" fmla="*/ 73914 h 114300"/>
                <a:gd name="connsiteX85" fmla="*/ 127254 w 1981200"/>
                <a:gd name="connsiteY85" fmla="*/ 73914 h 114300"/>
                <a:gd name="connsiteX86" fmla="*/ 118301 w 1981200"/>
                <a:gd name="connsiteY86" fmla="*/ 107347 h 114300"/>
                <a:gd name="connsiteX87" fmla="*/ 319945 w 1981200"/>
                <a:gd name="connsiteY87" fmla="*/ 107347 h 114300"/>
                <a:gd name="connsiteX88" fmla="*/ 346234 w 1981200"/>
                <a:gd name="connsiteY88" fmla="*/ 87249 h 114300"/>
                <a:gd name="connsiteX89" fmla="*/ 349758 w 1981200"/>
                <a:gd name="connsiteY89" fmla="*/ 73914 h 114300"/>
                <a:gd name="connsiteX90" fmla="*/ 405384 w 1981200"/>
                <a:gd name="connsiteY90" fmla="*/ 73914 h 114300"/>
                <a:gd name="connsiteX91" fmla="*/ 396430 w 1981200"/>
                <a:gd name="connsiteY91" fmla="*/ 107347 h 114300"/>
                <a:gd name="connsiteX92" fmla="*/ 486728 w 1981200"/>
                <a:gd name="connsiteY92" fmla="*/ 107347 h 114300"/>
                <a:gd name="connsiteX93" fmla="*/ 512921 w 1981200"/>
                <a:gd name="connsiteY93" fmla="*/ 87249 h 114300"/>
                <a:gd name="connsiteX94" fmla="*/ 516541 w 1981200"/>
                <a:gd name="connsiteY94" fmla="*/ 73914 h 114300"/>
                <a:gd name="connsiteX95" fmla="*/ 572072 w 1981200"/>
                <a:gd name="connsiteY95" fmla="*/ 73914 h 114300"/>
                <a:gd name="connsiteX96" fmla="*/ 563118 w 1981200"/>
                <a:gd name="connsiteY96" fmla="*/ 107347 h 114300"/>
                <a:gd name="connsiteX97" fmla="*/ 653415 w 1981200"/>
                <a:gd name="connsiteY97" fmla="*/ 107347 h 114300"/>
                <a:gd name="connsiteX98" fmla="*/ 679609 w 1981200"/>
                <a:gd name="connsiteY98" fmla="*/ 87249 h 114300"/>
                <a:gd name="connsiteX99" fmla="*/ 683133 w 1981200"/>
                <a:gd name="connsiteY99" fmla="*/ 73914 h 114300"/>
                <a:gd name="connsiteX100" fmla="*/ 738664 w 1981200"/>
                <a:gd name="connsiteY100" fmla="*/ 73914 h 114300"/>
                <a:gd name="connsiteX101" fmla="*/ 729710 w 1981200"/>
                <a:gd name="connsiteY101" fmla="*/ 107347 h 114300"/>
                <a:gd name="connsiteX102" fmla="*/ 931164 w 1981200"/>
                <a:gd name="connsiteY102" fmla="*/ 107347 h 114300"/>
                <a:gd name="connsiteX103" fmla="*/ 957453 w 1981200"/>
                <a:gd name="connsiteY103" fmla="*/ 87249 h 114300"/>
                <a:gd name="connsiteX104" fmla="*/ 960977 w 1981200"/>
                <a:gd name="connsiteY104" fmla="*/ 73914 h 114300"/>
                <a:gd name="connsiteX105" fmla="*/ 1016603 w 1981200"/>
                <a:gd name="connsiteY105" fmla="*/ 73914 h 114300"/>
                <a:gd name="connsiteX106" fmla="*/ 1007650 w 1981200"/>
                <a:gd name="connsiteY106" fmla="*/ 107347 h 114300"/>
                <a:gd name="connsiteX107" fmla="*/ 1264825 w 1981200"/>
                <a:gd name="connsiteY107" fmla="*/ 107347 h 114300"/>
                <a:gd name="connsiteX108" fmla="*/ 1291114 w 1981200"/>
                <a:gd name="connsiteY108" fmla="*/ 87249 h 114300"/>
                <a:gd name="connsiteX109" fmla="*/ 1294638 w 1981200"/>
                <a:gd name="connsiteY109" fmla="*/ 73914 h 114300"/>
                <a:gd name="connsiteX110" fmla="*/ 1350264 w 1981200"/>
                <a:gd name="connsiteY110" fmla="*/ 73914 h 114300"/>
                <a:gd name="connsiteX111" fmla="*/ 1341311 w 1981200"/>
                <a:gd name="connsiteY111" fmla="*/ 107347 h 114300"/>
                <a:gd name="connsiteX112" fmla="*/ 1431607 w 1981200"/>
                <a:gd name="connsiteY112" fmla="*/ 107347 h 114300"/>
                <a:gd name="connsiteX113" fmla="*/ 1457801 w 1981200"/>
                <a:gd name="connsiteY113" fmla="*/ 87249 h 114300"/>
                <a:gd name="connsiteX114" fmla="*/ 1461421 w 1981200"/>
                <a:gd name="connsiteY114" fmla="*/ 73914 h 114300"/>
                <a:gd name="connsiteX115" fmla="*/ 1516952 w 1981200"/>
                <a:gd name="connsiteY115" fmla="*/ 73914 h 114300"/>
                <a:gd name="connsiteX116" fmla="*/ 1507998 w 1981200"/>
                <a:gd name="connsiteY116" fmla="*/ 107347 h 114300"/>
                <a:gd name="connsiteX117" fmla="*/ 1598295 w 1981200"/>
                <a:gd name="connsiteY117" fmla="*/ 107347 h 114300"/>
                <a:gd name="connsiteX118" fmla="*/ 1624489 w 1981200"/>
                <a:gd name="connsiteY118" fmla="*/ 87249 h 114300"/>
                <a:gd name="connsiteX119" fmla="*/ 1628108 w 1981200"/>
                <a:gd name="connsiteY119" fmla="*/ 73914 h 114300"/>
                <a:gd name="connsiteX120" fmla="*/ 1683544 w 1981200"/>
                <a:gd name="connsiteY120" fmla="*/ 73914 h 114300"/>
                <a:gd name="connsiteX121" fmla="*/ 1674590 w 1981200"/>
                <a:gd name="connsiteY121" fmla="*/ 107347 h 114300"/>
                <a:gd name="connsiteX122" fmla="*/ 1820513 w 1981200"/>
                <a:gd name="connsiteY122" fmla="*/ 107347 h 114300"/>
                <a:gd name="connsiteX123" fmla="*/ 1846707 w 1981200"/>
                <a:gd name="connsiteY123" fmla="*/ 87249 h 114300"/>
                <a:gd name="connsiteX124" fmla="*/ 1850327 w 1981200"/>
                <a:gd name="connsiteY124" fmla="*/ 73914 h 114300"/>
                <a:gd name="connsiteX125" fmla="*/ 1905857 w 1981200"/>
                <a:gd name="connsiteY125" fmla="*/ 73914 h 114300"/>
                <a:gd name="connsiteX126" fmla="*/ 1914811 w 1981200"/>
                <a:gd name="connsiteY126" fmla="*/ 40577 h 114300"/>
                <a:gd name="connsiteX127" fmla="*/ 1859280 w 1981200"/>
                <a:gd name="connsiteY127" fmla="*/ 40577 h 1143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  <a:cxn ang="0">
                  <a:pos x="connsiteX124" y="connsiteY124"/>
                </a:cxn>
                <a:cxn ang="0">
                  <a:pos x="connsiteX125" y="connsiteY125"/>
                </a:cxn>
                <a:cxn ang="0">
                  <a:pos x="connsiteX126" y="connsiteY126"/>
                </a:cxn>
                <a:cxn ang="0">
                  <a:pos x="connsiteX127" y="connsiteY127"/>
                </a:cxn>
              </a:cxnLst>
              <a:rect l="l" t="t" r="r" b="b"/>
              <a:pathLst>
                <a:path w="1981200" h="114300">
                  <a:moveTo>
                    <a:pt x="1918621" y="27527"/>
                  </a:moveTo>
                  <a:lnTo>
                    <a:pt x="1915001" y="40862"/>
                  </a:lnTo>
                  <a:lnTo>
                    <a:pt x="1970627" y="40862"/>
                  </a:lnTo>
                  <a:lnTo>
                    <a:pt x="1979581" y="7430"/>
                  </a:lnTo>
                  <a:lnTo>
                    <a:pt x="1944814" y="7430"/>
                  </a:lnTo>
                  <a:cubicBezTo>
                    <a:pt x="1932545" y="7439"/>
                    <a:pt x="1921807" y="15678"/>
                    <a:pt x="1918621" y="27527"/>
                  </a:cubicBezTo>
                  <a:moveTo>
                    <a:pt x="1794796" y="74200"/>
                  </a:moveTo>
                  <a:lnTo>
                    <a:pt x="1739265" y="74200"/>
                  </a:lnTo>
                  <a:lnTo>
                    <a:pt x="1748219" y="40862"/>
                  </a:lnTo>
                  <a:lnTo>
                    <a:pt x="1803749" y="40862"/>
                  </a:lnTo>
                  <a:close/>
                  <a:moveTo>
                    <a:pt x="1461421" y="74200"/>
                  </a:moveTo>
                  <a:lnTo>
                    <a:pt x="1405795" y="74200"/>
                  </a:lnTo>
                  <a:lnTo>
                    <a:pt x="1414748" y="40862"/>
                  </a:lnTo>
                  <a:lnTo>
                    <a:pt x="1470374" y="40862"/>
                  </a:lnTo>
                  <a:close/>
                  <a:moveTo>
                    <a:pt x="1081278" y="40862"/>
                  </a:moveTo>
                  <a:lnTo>
                    <a:pt x="1072325" y="74200"/>
                  </a:lnTo>
                  <a:lnTo>
                    <a:pt x="1016794" y="74200"/>
                  </a:lnTo>
                  <a:lnTo>
                    <a:pt x="1025747" y="40862"/>
                  </a:lnTo>
                  <a:close/>
                  <a:moveTo>
                    <a:pt x="850011" y="73819"/>
                  </a:moveTo>
                  <a:lnTo>
                    <a:pt x="794480" y="73819"/>
                  </a:lnTo>
                  <a:lnTo>
                    <a:pt x="803434" y="40481"/>
                  </a:lnTo>
                  <a:lnTo>
                    <a:pt x="858964" y="40481"/>
                  </a:lnTo>
                  <a:close/>
                  <a:moveTo>
                    <a:pt x="516636" y="73819"/>
                  </a:moveTo>
                  <a:lnTo>
                    <a:pt x="460915" y="73819"/>
                  </a:lnTo>
                  <a:lnTo>
                    <a:pt x="469868" y="40481"/>
                  </a:lnTo>
                  <a:lnTo>
                    <a:pt x="525494" y="40481"/>
                  </a:lnTo>
                  <a:close/>
                  <a:moveTo>
                    <a:pt x="1868519" y="7144"/>
                  </a:moveTo>
                  <a:lnTo>
                    <a:pt x="1778222" y="7144"/>
                  </a:lnTo>
                  <a:cubicBezTo>
                    <a:pt x="1765928" y="7144"/>
                    <a:pt x="1755157" y="15378"/>
                    <a:pt x="1751933" y="27241"/>
                  </a:cubicBezTo>
                  <a:lnTo>
                    <a:pt x="1748409" y="40577"/>
                  </a:lnTo>
                  <a:lnTo>
                    <a:pt x="1692497" y="40577"/>
                  </a:lnTo>
                  <a:lnTo>
                    <a:pt x="1702022" y="7144"/>
                  </a:lnTo>
                  <a:lnTo>
                    <a:pt x="1611725" y="7144"/>
                  </a:lnTo>
                  <a:cubicBezTo>
                    <a:pt x="1599442" y="7176"/>
                    <a:pt x="1588689" y="15397"/>
                    <a:pt x="1585436" y="27241"/>
                  </a:cubicBezTo>
                  <a:lnTo>
                    <a:pt x="1581912" y="40577"/>
                  </a:lnTo>
                  <a:lnTo>
                    <a:pt x="1526381" y="40577"/>
                  </a:lnTo>
                  <a:lnTo>
                    <a:pt x="1535335" y="7144"/>
                  </a:lnTo>
                  <a:lnTo>
                    <a:pt x="1333405" y="7144"/>
                  </a:lnTo>
                  <a:cubicBezTo>
                    <a:pt x="1321135" y="7153"/>
                    <a:pt x="1310397" y="15392"/>
                    <a:pt x="1307211" y="27241"/>
                  </a:cubicBezTo>
                  <a:lnTo>
                    <a:pt x="1303592" y="40577"/>
                  </a:lnTo>
                  <a:lnTo>
                    <a:pt x="1248061" y="40577"/>
                  </a:lnTo>
                  <a:lnTo>
                    <a:pt x="1239107" y="73914"/>
                  </a:lnTo>
                  <a:lnTo>
                    <a:pt x="1183481" y="73914"/>
                  </a:lnTo>
                  <a:lnTo>
                    <a:pt x="1192435" y="40577"/>
                  </a:lnTo>
                  <a:lnTo>
                    <a:pt x="1248061" y="40577"/>
                  </a:lnTo>
                  <a:lnTo>
                    <a:pt x="1257014" y="7144"/>
                  </a:lnTo>
                  <a:lnTo>
                    <a:pt x="999839" y="7144"/>
                  </a:lnTo>
                  <a:cubicBezTo>
                    <a:pt x="987558" y="7120"/>
                    <a:pt x="976802" y="15373"/>
                    <a:pt x="973646" y="27241"/>
                  </a:cubicBezTo>
                  <a:lnTo>
                    <a:pt x="970026" y="40577"/>
                  </a:lnTo>
                  <a:lnTo>
                    <a:pt x="914495" y="40577"/>
                  </a:lnTo>
                  <a:lnTo>
                    <a:pt x="923449" y="7144"/>
                  </a:lnTo>
                  <a:lnTo>
                    <a:pt x="833152" y="7144"/>
                  </a:lnTo>
                  <a:cubicBezTo>
                    <a:pt x="820858" y="7144"/>
                    <a:pt x="810087" y="15378"/>
                    <a:pt x="806863" y="27241"/>
                  </a:cubicBezTo>
                  <a:lnTo>
                    <a:pt x="803338" y="40577"/>
                  </a:lnTo>
                  <a:lnTo>
                    <a:pt x="747713" y="40577"/>
                  </a:lnTo>
                  <a:lnTo>
                    <a:pt x="756666" y="7144"/>
                  </a:lnTo>
                  <a:lnTo>
                    <a:pt x="666369" y="7144"/>
                  </a:lnTo>
                  <a:cubicBezTo>
                    <a:pt x="654086" y="7176"/>
                    <a:pt x="643333" y="15397"/>
                    <a:pt x="640080" y="27241"/>
                  </a:cubicBezTo>
                  <a:lnTo>
                    <a:pt x="636556" y="40577"/>
                  </a:lnTo>
                  <a:lnTo>
                    <a:pt x="581025" y="40577"/>
                  </a:lnTo>
                  <a:lnTo>
                    <a:pt x="589979" y="7144"/>
                  </a:lnTo>
                  <a:lnTo>
                    <a:pt x="388525" y="7144"/>
                  </a:lnTo>
                  <a:cubicBezTo>
                    <a:pt x="376255" y="7153"/>
                    <a:pt x="365517" y="15392"/>
                    <a:pt x="362331" y="27241"/>
                  </a:cubicBezTo>
                  <a:lnTo>
                    <a:pt x="358712" y="40577"/>
                  </a:lnTo>
                  <a:lnTo>
                    <a:pt x="303181" y="40577"/>
                  </a:lnTo>
                  <a:lnTo>
                    <a:pt x="294227" y="73914"/>
                  </a:lnTo>
                  <a:lnTo>
                    <a:pt x="238601" y="73914"/>
                  </a:lnTo>
                  <a:lnTo>
                    <a:pt x="247555" y="40577"/>
                  </a:lnTo>
                  <a:lnTo>
                    <a:pt x="303181" y="40577"/>
                  </a:lnTo>
                  <a:lnTo>
                    <a:pt x="312134" y="7144"/>
                  </a:lnTo>
                  <a:lnTo>
                    <a:pt x="221837" y="7144"/>
                  </a:lnTo>
                  <a:cubicBezTo>
                    <a:pt x="209543" y="7144"/>
                    <a:pt x="198772" y="15378"/>
                    <a:pt x="195548" y="27241"/>
                  </a:cubicBezTo>
                  <a:lnTo>
                    <a:pt x="192024" y="40577"/>
                  </a:lnTo>
                  <a:lnTo>
                    <a:pt x="136398" y="40577"/>
                  </a:lnTo>
                  <a:lnTo>
                    <a:pt x="145352" y="7144"/>
                  </a:lnTo>
                  <a:lnTo>
                    <a:pt x="55054" y="7144"/>
                  </a:lnTo>
                  <a:cubicBezTo>
                    <a:pt x="42773" y="7120"/>
                    <a:pt x="32018" y="15373"/>
                    <a:pt x="28861" y="27241"/>
                  </a:cubicBezTo>
                  <a:lnTo>
                    <a:pt x="25241" y="40577"/>
                  </a:lnTo>
                  <a:lnTo>
                    <a:pt x="80867" y="40577"/>
                  </a:lnTo>
                  <a:lnTo>
                    <a:pt x="71914" y="73914"/>
                  </a:lnTo>
                  <a:lnTo>
                    <a:pt x="16097" y="73914"/>
                  </a:lnTo>
                  <a:lnTo>
                    <a:pt x="7144" y="107347"/>
                  </a:lnTo>
                  <a:lnTo>
                    <a:pt x="41910" y="107347"/>
                  </a:lnTo>
                  <a:cubicBezTo>
                    <a:pt x="54193" y="107314"/>
                    <a:pt x="64946" y="99093"/>
                    <a:pt x="68199" y="87249"/>
                  </a:cubicBezTo>
                  <a:lnTo>
                    <a:pt x="71723" y="73914"/>
                  </a:lnTo>
                  <a:lnTo>
                    <a:pt x="127254" y="73914"/>
                  </a:lnTo>
                  <a:lnTo>
                    <a:pt x="118301" y="107347"/>
                  </a:lnTo>
                  <a:lnTo>
                    <a:pt x="319945" y="107347"/>
                  </a:lnTo>
                  <a:cubicBezTo>
                    <a:pt x="332239" y="107347"/>
                    <a:pt x="343010" y="99113"/>
                    <a:pt x="346234" y="87249"/>
                  </a:cubicBezTo>
                  <a:lnTo>
                    <a:pt x="349758" y="73914"/>
                  </a:lnTo>
                  <a:lnTo>
                    <a:pt x="405384" y="73914"/>
                  </a:lnTo>
                  <a:lnTo>
                    <a:pt x="396430" y="107347"/>
                  </a:lnTo>
                  <a:lnTo>
                    <a:pt x="486728" y="107347"/>
                  </a:lnTo>
                  <a:cubicBezTo>
                    <a:pt x="498997" y="107337"/>
                    <a:pt x="509735" y="99098"/>
                    <a:pt x="512921" y="87249"/>
                  </a:cubicBezTo>
                  <a:lnTo>
                    <a:pt x="516541" y="73914"/>
                  </a:lnTo>
                  <a:lnTo>
                    <a:pt x="572072" y="73914"/>
                  </a:lnTo>
                  <a:lnTo>
                    <a:pt x="563118" y="107347"/>
                  </a:lnTo>
                  <a:lnTo>
                    <a:pt x="653415" y="107347"/>
                  </a:lnTo>
                  <a:cubicBezTo>
                    <a:pt x="665685" y="107337"/>
                    <a:pt x="676423" y="99098"/>
                    <a:pt x="679609" y="87249"/>
                  </a:cubicBezTo>
                  <a:lnTo>
                    <a:pt x="683133" y="73914"/>
                  </a:lnTo>
                  <a:lnTo>
                    <a:pt x="738664" y="73914"/>
                  </a:lnTo>
                  <a:lnTo>
                    <a:pt x="729710" y="107347"/>
                  </a:lnTo>
                  <a:lnTo>
                    <a:pt x="931164" y="107347"/>
                  </a:lnTo>
                  <a:cubicBezTo>
                    <a:pt x="943458" y="107347"/>
                    <a:pt x="954229" y="99113"/>
                    <a:pt x="957453" y="87249"/>
                  </a:cubicBezTo>
                  <a:lnTo>
                    <a:pt x="960977" y="73914"/>
                  </a:lnTo>
                  <a:lnTo>
                    <a:pt x="1016603" y="73914"/>
                  </a:lnTo>
                  <a:lnTo>
                    <a:pt x="1007650" y="107347"/>
                  </a:lnTo>
                  <a:lnTo>
                    <a:pt x="1264825" y="107347"/>
                  </a:lnTo>
                  <a:cubicBezTo>
                    <a:pt x="1277108" y="107314"/>
                    <a:pt x="1287861" y="99093"/>
                    <a:pt x="1291114" y="87249"/>
                  </a:cubicBezTo>
                  <a:lnTo>
                    <a:pt x="1294638" y="73914"/>
                  </a:lnTo>
                  <a:lnTo>
                    <a:pt x="1350264" y="73914"/>
                  </a:lnTo>
                  <a:lnTo>
                    <a:pt x="1341311" y="107347"/>
                  </a:lnTo>
                  <a:lnTo>
                    <a:pt x="1431607" y="107347"/>
                  </a:lnTo>
                  <a:cubicBezTo>
                    <a:pt x="1443877" y="107337"/>
                    <a:pt x="1454615" y="99098"/>
                    <a:pt x="1457801" y="87249"/>
                  </a:cubicBezTo>
                  <a:lnTo>
                    <a:pt x="1461421" y="73914"/>
                  </a:lnTo>
                  <a:lnTo>
                    <a:pt x="1516952" y="73914"/>
                  </a:lnTo>
                  <a:lnTo>
                    <a:pt x="1507998" y="107347"/>
                  </a:lnTo>
                  <a:lnTo>
                    <a:pt x="1598295" y="107347"/>
                  </a:lnTo>
                  <a:cubicBezTo>
                    <a:pt x="1610565" y="107337"/>
                    <a:pt x="1621303" y="99098"/>
                    <a:pt x="1624489" y="87249"/>
                  </a:cubicBezTo>
                  <a:lnTo>
                    <a:pt x="1628108" y="73914"/>
                  </a:lnTo>
                  <a:lnTo>
                    <a:pt x="1683544" y="73914"/>
                  </a:lnTo>
                  <a:lnTo>
                    <a:pt x="1674590" y="107347"/>
                  </a:lnTo>
                  <a:lnTo>
                    <a:pt x="1820513" y="107347"/>
                  </a:lnTo>
                  <a:cubicBezTo>
                    <a:pt x="1832783" y="107337"/>
                    <a:pt x="1843521" y="99098"/>
                    <a:pt x="1846707" y="87249"/>
                  </a:cubicBezTo>
                  <a:lnTo>
                    <a:pt x="1850327" y="73914"/>
                  </a:lnTo>
                  <a:lnTo>
                    <a:pt x="1905857" y="73914"/>
                  </a:lnTo>
                  <a:lnTo>
                    <a:pt x="1914811" y="40577"/>
                  </a:lnTo>
                  <a:lnTo>
                    <a:pt x="1859280" y="40577"/>
                  </a:ln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  <xdr:sp macro="" textlink="">
          <xdr:nvSpPr>
            <xdr:cNvPr id="7" name="Полилиния: фигура 29">
              <a:extLst>
                <a:ext uri="{FF2B5EF4-FFF2-40B4-BE49-F238E27FC236}">
                  <a16:creationId xmlns:a16="http://schemas.microsoft.com/office/drawing/2014/main" xmlns="" id="{9FA50B40-0717-1244-C0E9-6FD872D8DBE8}"/>
                </a:ext>
              </a:extLst>
            </xdr:cNvPr>
            <xdr:cNvSpPr/>
          </xdr:nvSpPr>
          <xdr:spPr>
            <a:xfrm>
              <a:off x="1528190" y="3597973"/>
              <a:ext cx="1981200" cy="114300"/>
            </a:xfrm>
            <a:custGeom>
              <a:avLst/>
              <a:gdLst>
                <a:gd name="connsiteX0" fmla="*/ 1918430 w 1981200"/>
                <a:gd name="connsiteY0" fmla="*/ 27623 h 114300"/>
                <a:gd name="connsiteX1" fmla="*/ 1914811 w 1981200"/>
                <a:gd name="connsiteY1" fmla="*/ 40958 h 114300"/>
                <a:gd name="connsiteX2" fmla="*/ 1970437 w 1981200"/>
                <a:gd name="connsiteY2" fmla="*/ 40958 h 114300"/>
                <a:gd name="connsiteX3" fmla="*/ 1979390 w 1981200"/>
                <a:gd name="connsiteY3" fmla="*/ 7525 h 114300"/>
                <a:gd name="connsiteX4" fmla="*/ 1944624 w 1981200"/>
                <a:gd name="connsiteY4" fmla="*/ 7525 h 114300"/>
                <a:gd name="connsiteX5" fmla="*/ 1918430 w 1981200"/>
                <a:gd name="connsiteY5" fmla="*/ 27623 h 114300"/>
                <a:gd name="connsiteX6" fmla="*/ 1794605 w 1981200"/>
                <a:gd name="connsiteY6" fmla="*/ 74296 h 114300"/>
                <a:gd name="connsiteX7" fmla="*/ 1738979 w 1981200"/>
                <a:gd name="connsiteY7" fmla="*/ 74296 h 114300"/>
                <a:gd name="connsiteX8" fmla="*/ 1747933 w 1981200"/>
                <a:gd name="connsiteY8" fmla="*/ 40958 h 114300"/>
                <a:gd name="connsiteX9" fmla="*/ 1803464 w 1981200"/>
                <a:gd name="connsiteY9" fmla="*/ 40958 h 114300"/>
                <a:gd name="connsiteX10" fmla="*/ 1461230 w 1981200"/>
                <a:gd name="connsiteY10" fmla="*/ 74296 h 114300"/>
                <a:gd name="connsiteX11" fmla="*/ 1405700 w 1981200"/>
                <a:gd name="connsiteY11" fmla="*/ 74296 h 114300"/>
                <a:gd name="connsiteX12" fmla="*/ 1414653 w 1981200"/>
                <a:gd name="connsiteY12" fmla="*/ 40958 h 114300"/>
                <a:gd name="connsiteX13" fmla="*/ 1470184 w 1981200"/>
                <a:gd name="connsiteY13" fmla="*/ 40958 h 114300"/>
                <a:gd name="connsiteX14" fmla="*/ 1081183 w 1981200"/>
                <a:gd name="connsiteY14" fmla="*/ 40958 h 114300"/>
                <a:gd name="connsiteX15" fmla="*/ 1072134 w 1981200"/>
                <a:gd name="connsiteY15" fmla="*/ 74296 h 114300"/>
                <a:gd name="connsiteX16" fmla="*/ 1016603 w 1981200"/>
                <a:gd name="connsiteY16" fmla="*/ 74296 h 114300"/>
                <a:gd name="connsiteX17" fmla="*/ 1025557 w 1981200"/>
                <a:gd name="connsiteY17" fmla="*/ 40958 h 114300"/>
                <a:gd name="connsiteX18" fmla="*/ 849821 w 1981200"/>
                <a:gd name="connsiteY18" fmla="*/ 73914 h 114300"/>
                <a:gd name="connsiteX19" fmla="*/ 794290 w 1981200"/>
                <a:gd name="connsiteY19" fmla="*/ 73914 h 114300"/>
                <a:gd name="connsiteX20" fmla="*/ 803243 w 1981200"/>
                <a:gd name="connsiteY20" fmla="*/ 40577 h 114300"/>
                <a:gd name="connsiteX21" fmla="*/ 858774 w 1981200"/>
                <a:gd name="connsiteY21" fmla="*/ 40577 h 114300"/>
                <a:gd name="connsiteX22" fmla="*/ 516446 w 1981200"/>
                <a:gd name="connsiteY22" fmla="*/ 73914 h 114300"/>
                <a:gd name="connsiteX23" fmla="*/ 460820 w 1981200"/>
                <a:gd name="connsiteY23" fmla="*/ 73914 h 114300"/>
                <a:gd name="connsiteX24" fmla="*/ 469678 w 1981200"/>
                <a:gd name="connsiteY24" fmla="*/ 40577 h 114300"/>
                <a:gd name="connsiteX25" fmla="*/ 525304 w 1981200"/>
                <a:gd name="connsiteY25" fmla="*/ 40577 h 114300"/>
                <a:gd name="connsiteX26" fmla="*/ 1868329 w 1981200"/>
                <a:gd name="connsiteY26" fmla="*/ 7239 h 114300"/>
                <a:gd name="connsiteX27" fmla="*/ 1777937 w 1981200"/>
                <a:gd name="connsiteY27" fmla="*/ 7239 h 114300"/>
                <a:gd name="connsiteX28" fmla="*/ 1751648 w 1981200"/>
                <a:gd name="connsiteY28" fmla="*/ 27337 h 114300"/>
                <a:gd name="connsiteX29" fmla="*/ 1748123 w 1981200"/>
                <a:gd name="connsiteY29" fmla="*/ 40672 h 114300"/>
                <a:gd name="connsiteX30" fmla="*/ 1692497 w 1981200"/>
                <a:gd name="connsiteY30" fmla="*/ 40672 h 114300"/>
                <a:gd name="connsiteX31" fmla="*/ 1701451 w 1981200"/>
                <a:gd name="connsiteY31" fmla="*/ 7239 h 114300"/>
                <a:gd name="connsiteX32" fmla="*/ 1611154 w 1981200"/>
                <a:gd name="connsiteY32" fmla="*/ 7239 h 114300"/>
                <a:gd name="connsiteX33" fmla="*/ 1584960 w 1981200"/>
                <a:gd name="connsiteY33" fmla="*/ 27337 h 114300"/>
                <a:gd name="connsiteX34" fmla="*/ 1581341 w 1981200"/>
                <a:gd name="connsiteY34" fmla="*/ 40672 h 114300"/>
                <a:gd name="connsiteX35" fmla="*/ 1525810 w 1981200"/>
                <a:gd name="connsiteY35" fmla="*/ 40672 h 114300"/>
                <a:gd name="connsiteX36" fmla="*/ 1534763 w 1981200"/>
                <a:gd name="connsiteY36" fmla="*/ 7239 h 114300"/>
                <a:gd name="connsiteX37" fmla="*/ 1333310 w 1981200"/>
                <a:gd name="connsiteY37" fmla="*/ 7239 h 114300"/>
                <a:gd name="connsiteX38" fmla="*/ 1307021 w 1981200"/>
                <a:gd name="connsiteY38" fmla="*/ 27337 h 114300"/>
                <a:gd name="connsiteX39" fmla="*/ 1303496 w 1981200"/>
                <a:gd name="connsiteY39" fmla="*/ 40672 h 114300"/>
                <a:gd name="connsiteX40" fmla="*/ 1248347 w 1981200"/>
                <a:gd name="connsiteY40" fmla="*/ 40672 h 114300"/>
                <a:gd name="connsiteX41" fmla="*/ 1238822 w 1981200"/>
                <a:gd name="connsiteY41" fmla="*/ 73914 h 114300"/>
                <a:gd name="connsiteX42" fmla="*/ 1183291 w 1981200"/>
                <a:gd name="connsiteY42" fmla="*/ 73914 h 114300"/>
                <a:gd name="connsiteX43" fmla="*/ 1192244 w 1981200"/>
                <a:gd name="connsiteY43" fmla="*/ 40577 h 114300"/>
                <a:gd name="connsiteX44" fmla="*/ 1248347 w 1981200"/>
                <a:gd name="connsiteY44" fmla="*/ 40577 h 114300"/>
                <a:gd name="connsiteX45" fmla="*/ 1257300 w 1981200"/>
                <a:gd name="connsiteY45" fmla="*/ 7144 h 114300"/>
                <a:gd name="connsiteX46" fmla="*/ 1000125 w 1981200"/>
                <a:gd name="connsiteY46" fmla="*/ 7144 h 114300"/>
                <a:gd name="connsiteX47" fmla="*/ 973836 w 1981200"/>
                <a:gd name="connsiteY47" fmla="*/ 27242 h 114300"/>
                <a:gd name="connsiteX48" fmla="*/ 970312 w 1981200"/>
                <a:gd name="connsiteY48" fmla="*/ 40577 h 114300"/>
                <a:gd name="connsiteX49" fmla="*/ 914686 w 1981200"/>
                <a:gd name="connsiteY49" fmla="*/ 40577 h 114300"/>
                <a:gd name="connsiteX50" fmla="*/ 923639 w 1981200"/>
                <a:gd name="connsiteY50" fmla="*/ 7144 h 114300"/>
                <a:gd name="connsiteX51" fmla="*/ 833056 w 1981200"/>
                <a:gd name="connsiteY51" fmla="*/ 7144 h 114300"/>
                <a:gd name="connsiteX52" fmla="*/ 806768 w 1981200"/>
                <a:gd name="connsiteY52" fmla="*/ 27242 h 114300"/>
                <a:gd name="connsiteX53" fmla="*/ 803243 w 1981200"/>
                <a:gd name="connsiteY53" fmla="*/ 40577 h 114300"/>
                <a:gd name="connsiteX54" fmla="*/ 747617 w 1981200"/>
                <a:gd name="connsiteY54" fmla="*/ 40577 h 114300"/>
                <a:gd name="connsiteX55" fmla="*/ 756571 w 1981200"/>
                <a:gd name="connsiteY55" fmla="*/ 7144 h 114300"/>
                <a:gd name="connsiteX56" fmla="*/ 666274 w 1981200"/>
                <a:gd name="connsiteY56" fmla="*/ 7144 h 114300"/>
                <a:gd name="connsiteX57" fmla="*/ 640080 w 1981200"/>
                <a:gd name="connsiteY57" fmla="*/ 27242 h 114300"/>
                <a:gd name="connsiteX58" fmla="*/ 636461 w 1981200"/>
                <a:gd name="connsiteY58" fmla="*/ 40577 h 114300"/>
                <a:gd name="connsiteX59" fmla="*/ 580930 w 1981200"/>
                <a:gd name="connsiteY59" fmla="*/ 40577 h 114300"/>
                <a:gd name="connsiteX60" fmla="*/ 589883 w 1981200"/>
                <a:gd name="connsiteY60" fmla="*/ 7144 h 114300"/>
                <a:gd name="connsiteX61" fmla="*/ 388430 w 1981200"/>
                <a:gd name="connsiteY61" fmla="*/ 7144 h 114300"/>
                <a:gd name="connsiteX62" fmla="*/ 362522 w 1981200"/>
                <a:gd name="connsiteY62" fmla="*/ 27623 h 114300"/>
                <a:gd name="connsiteX63" fmla="*/ 358997 w 1981200"/>
                <a:gd name="connsiteY63" fmla="*/ 40958 h 114300"/>
                <a:gd name="connsiteX64" fmla="*/ 302990 w 1981200"/>
                <a:gd name="connsiteY64" fmla="*/ 40958 h 114300"/>
                <a:gd name="connsiteX65" fmla="*/ 294037 w 1981200"/>
                <a:gd name="connsiteY65" fmla="*/ 74296 h 114300"/>
                <a:gd name="connsiteX66" fmla="*/ 238697 w 1981200"/>
                <a:gd name="connsiteY66" fmla="*/ 74296 h 114300"/>
                <a:gd name="connsiteX67" fmla="*/ 247650 w 1981200"/>
                <a:gd name="connsiteY67" fmla="*/ 40958 h 114300"/>
                <a:gd name="connsiteX68" fmla="*/ 303181 w 1981200"/>
                <a:gd name="connsiteY68" fmla="*/ 40958 h 114300"/>
                <a:gd name="connsiteX69" fmla="*/ 312134 w 1981200"/>
                <a:gd name="connsiteY69" fmla="*/ 7525 h 114300"/>
                <a:gd name="connsiteX70" fmla="*/ 221647 w 1981200"/>
                <a:gd name="connsiteY70" fmla="*/ 7525 h 114300"/>
                <a:gd name="connsiteX71" fmla="*/ 195358 w 1981200"/>
                <a:gd name="connsiteY71" fmla="*/ 27623 h 114300"/>
                <a:gd name="connsiteX72" fmla="*/ 191834 w 1981200"/>
                <a:gd name="connsiteY72" fmla="*/ 40958 h 114300"/>
                <a:gd name="connsiteX73" fmla="*/ 136303 w 1981200"/>
                <a:gd name="connsiteY73" fmla="*/ 40958 h 114300"/>
                <a:gd name="connsiteX74" fmla="*/ 145161 w 1981200"/>
                <a:gd name="connsiteY74" fmla="*/ 7525 h 114300"/>
                <a:gd name="connsiteX75" fmla="*/ 54864 w 1981200"/>
                <a:gd name="connsiteY75" fmla="*/ 7525 h 114300"/>
                <a:gd name="connsiteX76" fmla="*/ 29147 w 1981200"/>
                <a:gd name="connsiteY76" fmla="*/ 27623 h 114300"/>
                <a:gd name="connsiteX77" fmla="*/ 25527 w 1981200"/>
                <a:gd name="connsiteY77" fmla="*/ 40958 h 114300"/>
                <a:gd name="connsiteX78" fmla="*/ 81153 w 1981200"/>
                <a:gd name="connsiteY78" fmla="*/ 40958 h 114300"/>
                <a:gd name="connsiteX79" fmla="*/ 72200 w 1981200"/>
                <a:gd name="connsiteY79" fmla="*/ 74296 h 114300"/>
                <a:gd name="connsiteX80" fmla="*/ 16097 w 1981200"/>
                <a:gd name="connsiteY80" fmla="*/ 74296 h 114300"/>
                <a:gd name="connsiteX81" fmla="*/ 7144 w 1981200"/>
                <a:gd name="connsiteY81" fmla="*/ 107728 h 114300"/>
                <a:gd name="connsiteX82" fmla="*/ 41910 w 1981200"/>
                <a:gd name="connsiteY82" fmla="*/ 107728 h 114300"/>
                <a:gd name="connsiteX83" fmla="*/ 68199 w 1981200"/>
                <a:gd name="connsiteY83" fmla="*/ 87631 h 114300"/>
                <a:gd name="connsiteX84" fmla="*/ 71723 w 1981200"/>
                <a:gd name="connsiteY84" fmla="*/ 74296 h 114300"/>
                <a:gd name="connsiteX85" fmla="*/ 127254 w 1981200"/>
                <a:gd name="connsiteY85" fmla="*/ 74296 h 114300"/>
                <a:gd name="connsiteX86" fmla="*/ 118301 w 1981200"/>
                <a:gd name="connsiteY86" fmla="*/ 107728 h 114300"/>
                <a:gd name="connsiteX87" fmla="*/ 319945 w 1981200"/>
                <a:gd name="connsiteY87" fmla="*/ 107728 h 114300"/>
                <a:gd name="connsiteX88" fmla="*/ 346234 w 1981200"/>
                <a:gd name="connsiteY88" fmla="*/ 87631 h 114300"/>
                <a:gd name="connsiteX89" fmla="*/ 349758 w 1981200"/>
                <a:gd name="connsiteY89" fmla="*/ 74296 h 114300"/>
                <a:gd name="connsiteX90" fmla="*/ 405384 w 1981200"/>
                <a:gd name="connsiteY90" fmla="*/ 74296 h 114300"/>
                <a:gd name="connsiteX91" fmla="*/ 396431 w 1981200"/>
                <a:gd name="connsiteY91" fmla="*/ 107728 h 114300"/>
                <a:gd name="connsiteX92" fmla="*/ 486347 w 1981200"/>
                <a:gd name="connsiteY92" fmla="*/ 107728 h 114300"/>
                <a:gd name="connsiteX93" fmla="*/ 512636 w 1981200"/>
                <a:gd name="connsiteY93" fmla="*/ 87631 h 114300"/>
                <a:gd name="connsiteX94" fmla="*/ 516160 w 1981200"/>
                <a:gd name="connsiteY94" fmla="*/ 74296 h 114300"/>
                <a:gd name="connsiteX95" fmla="*/ 572072 w 1981200"/>
                <a:gd name="connsiteY95" fmla="*/ 74296 h 114300"/>
                <a:gd name="connsiteX96" fmla="*/ 563118 w 1981200"/>
                <a:gd name="connsiteY96" fmla="*/ 107728 h 114300"/>
                <a:gd name="connsiteX97" fmla="*/ 653415 w 1981200"/>
                <a:gd name="connsiteY97" fmla="*/ 107728 h 114300"/>
                <a:gd name="connsiteX98" fmla="*/ 679609 w 1981200"/>
                <a:gd name="connsiteY98" fmla="*/ 87631 h 114300"/>
                <a:gd name="connsiteX99" fmla="*/ 683228 w 1981200"/>
                <a:gd name="connsiteY99" fmla="*/ 74296 h 114300"/>
                <a:gd name="connsiteX100" fmla="*/ 738664 w 1981200"/>
                <a:gd name="connsiteY100" fmla="*/ 74296 h 114300"/>
                <a:gd name="connsiteX101" fmla="*/ 729710 w 1981200"/>
                <a:gd name="connsiteY101" fmla="*/ 107728 h 114300"/>
                <a:gd name="connsiteX102" fmla="*/ 931164 w 1981200"/>
                <a:gd name="connsiteY102" fmla="*/ 107728 h 114300"/>
                <a:gd name="connsiteX103" fmla="*/ 957453 w 1981200"/>
                <a:gd name="connsiteY103" fmla="*/ 87631 h 114300"/>
                <a:gd name="connsiteX104" fmla="*/ 960977 w 1981200"/>
                <a:gd name="connsiteY104" fmla="*/ 74296 h 114300"/>
                <a:gd name="connsiteX105" fmla="*/ 1016603 w 1981200"/>
                <a:gd name="connsiteY105" fmla="*/ 74296 h 114300"/>
                <a:gd name="connsiteX106" fmla="*/ 1007650 w 1981200"/>
                <a:gd name="connsiteY106" fmla="*/ 107728 h 114300"/>
                <a:gd name="connsiteX107" fmla="*/ 1264825 w 1981200"/>
                <a:gd name="connsiteY107" fmla="*/ 107728 h 114300"/>
                <a:gd name="connsiteX108" fmla="*/ 1291114 w 1981200"/>
                <a:gd name="connsiteY108" fmla="*/ 87631 h 114300"/>
                <a:gd name="connsiteX109" fmla="*/ 1294638 w 1981200"/>
                <a:gd name="connsiteY109" fmla="*/ 74296 h 114300"/>
                <a:gd name="connsiteX110" fmla="*/ 1350264 w 1981200"/>
                <a:gd name="connsiteY110" fmla="*/ 74296 h 114300"/>
                <a:gd name="connsiteX111" fmla="*/ 1341311 w 1981200"/>
                <a:gd name="connsiteY111" fmla="*/ 107728 h 114300"/>
                <a:gd name="connsiteX112" fmla="*/ 1431608 w 1981200"/>
                <a:gd name="connsiteY112" fmla="*/ 107728 h 114300"/>
                <a:gd name="connsiteX113" fmla="*/ 1457897 w 1981200"/>
                <a:gd name="connsiteY113" fmla="*/ 87631 h 114300"/>
                <a:gd name="connsiteX114" fmla="*/ 1461421 w 1981200"/>
                <a:gd name="connsiteY114" fmla="*/ 74296 h 114300"/>
                <a:gd name="connsiteX115" fmla="*/ 1516952 w 1981200"/>
                <a:gd name="connsiteY115" fmla="*/ 74296 h 114300"/>
                <a:gd name="connsiteX116" fmla="*/ 1508093 w 1981200"/>
                <a:gd name="connsiteY116" fmla="*/ 107728 h 114300"/>
                <a:gd name="connsiteX117" fmla="*/ 1598295 w 1981200"/>
                <a:gd name="connsiteY117" fmla="*/ 107728 h 114300"/>
                <a:gd name="connsiteX118" fmla="*/ 1624489 w 1981200"/>
                <a:gd name="connsiteY118" fmla="*/ 87631 h 114300"/>
                <a:gd name="connsiteX119" fmla="*/ 1628108 w 1981200"/>
                <a:gd name="connsiteY119" fmla="*/ 74296 h 114300"/>
                <a:gd name="connsiteX120" fmla="*/ 1683544 w 1981200"/>
                <a:gd name="connsiteY120" fmla="*/ 74296 h 114300"/>
                <a:gd name="connsiteX121" fmla="*/ 1674590 w 1981200"/>
                <a:gd name="connsiteY121" fmla="*/ 107728 h 114300"/>
                <a:gd name="connsiteX122" fmla="*/ 1820513 w 1981200"/>
                <a:gd name="connsiteY122" fmla="*/ 107728 h 114300"/>
                <a:gd name="connsiteX123" fmla="*/ 1846802 w 1981200"/>
                <a:gd name="connsiteY123" fmla="*/ 87631 h 114300"/>
                <a:gd name="connsiteX124" fmla="*/ 1850327 w 1981200"/>
                <a:gd name="connsiteY124" fmla="*/ 74296 h 114300"/>
                <a:gd name="connsiteX125" fmla="*/ 1905572 w 1981200"/>
                <a:gd name="connsiteY125" fmla="*/ 74296 h 114300"/>
                <a:gd name="connsiteX126" fmla="*/ 1914430 w 1981200"/>
                <a:gd name="connsiteY126" fmla="*/ 40958 h 114300"/>
                <a:gd name="connsiteX127" fmla="*/ 1858899 w 1981200"/>
                <a:gd name="connsiteY127" fmla="*/ 40958 h 1143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  <a:cxn ang="0">
                  <a:pos x="connsiteX124" y="connsiteY124"/>
                </a:cxn>
                <a:cxn ang="0">
                  <a:pos x="connsiteX125" y="connsiteY125"/>
                </a:cxn>
                <a:cxn ang="0">
                  <a:pos x="connsiteX126" y="connsiteY126"/>
                </a:cxn>
                <a:cxn ang="0">
                  <a:pos x="connsiteX127" y="connsiteY127"/>
                </a:cxn>
              </a:cxnLst>
              <a:rect l="l" t="t" r="r" b="b"/>
              <a:pathLst>
                <a:path w="1981200" h="114300">
                  <a:moveTo>
                    <a:pt x="1918430" y="27623"/>
                  </a:moveTo>
                  <a:lnTo>
                    <a:pt x="1914811" y="40958"/>
                  </a:lnTo>
                  <a:lnTo>
                    <a:pt x="1970437" y="40958"/>
                  </a:lnTo>
                  <a:lnTo>
                    <a:pt x="1979390" y="7525"/>
                  </a:lnTo>
                  <a:lnTo>
                    <a:pt x="1944624" y="7525"/>
                  </a:lnTo>
                  <a:cubicBezTo>
                    <a:pt x="1932354" y="7535"/>
                    <a:pt x="1921616" y="15774"/>
                    <a:pt x="1918430" y="27623"/>
                  </a:cubicBezTo>
                  <a:moveTo>
                    <a:pt x="1794605" y="74296"/>
                  </a:moveTo>
                  <a:lnTo>
                    <a:pt x="1738979" y="74296"/>
                  </a:lnTo>
                  <a:lnTo>
                    <a:pt x="1747933" y="40958"/>
                  </a:lnTo>
                  <a:lnTo>
                    <a:pt x="1803464" y="40958"/>
                  </a:lnTo>
                  <a:close/>
                  <a:moveTo>
                    <a:pt x="1461230" y="74296"/>
                  </a:moveTo>
                  <a:lnTo>
                    <a:pt x="1405700" y="74296"/>
                  </a:lnTo>
                  <a:lnTo>
                    <a:pt x="1414653" y="40958"/>
                  </a:lnTo>
                  <a:lnTo>
                    <a:pt x="1470184" y="40958"/>
                  </a:lnTo>
                  <a:close/>
                  <a:moveTo>
                    <a:pt x="1081183" y="40958"/>
                  </a:moveTo>
                  <a:lnTo>
                    <a:pt x="1072134" y="74296"/>
                  </a:lnTo>
                  <a:lnTo>
                    <a:pt x="1016603" y="74296"/>
                  </a:lnTo>
                  <a:lnTo>
                    <a:pt x="1025557" y="40958"/>
                  </a:lnTo>
                  <a:close/>
                  <a:moveTo>
                    <a:pt x="849821" y="73914"/>
                  </a:moveTo>
                  <a:lnTo>
                    <a:pt x="794290" y="73914"/>
                  </a:lnTo>
                  <a:lnTo>
                    <a:pt x="803243" y="40577"/>
                  </a:lnTo>
                  <a:lnTo>
                    <a:pt x="858774" y="40577"/>
                  </a:lnTo>
                  <a:close/>
                  <a:moveTo>
                    <a:pt x="516446" y="73914"/>
                  </a:moveTo>
                  <a:lnTo>
                    <a:pt x="460820" y="73914"/>
                  </a:lnTo>
                  <a:lnTo>
                    <a:pt x="469678" y="40577"/>
                  </a:lnTo>
                  <a:lnTo>
                    <a:pt x="525304" y="40577"/>
                  </a:lnTo>
                  <a:close/>
                  <a:moveTo>
                    <a:pt x="1868329" y="7239"/>
                  </a:moveTo>
                  <a:lnTo>
                    <a:pt x="1777937" y="7239"/>
                  </a:lnTo>
                  <a:cubicBezTo>
                    <a:pt x="1765654" y="7272"/>
                    <a:pt x="1754900" y="15493"/>
                    <a:pt x="1751648" y="27337"/>
                  </a:cubicBezTo>
                  <a:lnTo>
                    <a:pt x="1748123" y="40672"/>
                  </a:lnTo>
                  <a:lnTo>
                    <a:pt x="1692497" y="40672"/>
                  </a:lnTo>
                  <a:lnTo>
                    <a:pt x="1701451" y="7239"/>
                  </a:lnTo>
                  <a:lnTo>
                    <a:pt x="1611154" y="7239"/>
                  </a:lnTo>
                  <a:cubicBezTo>
                    <a:pt x="1598884" y="7249"/>
                    <a:pt x="1588146" y="15488"/>
                    <a:pt x="1584960" y="27337"/>
                  </a:cubicBezTo>
                  <a:lnTo>
                    <a:pt x="1581341" y="40672"/>
                  </a:lnTo>
                  <a:lnTo>
                    <a:pt x="1525810" y="40672"/>
                  </a:lnTo>
                  <a:lnTo>
                    <a:pt x="1534763" y="7239"/>
                  </a:lnTo>
                  <a:lnTo>
                    <a:pt x="1333310" y="7239"/>
                  </a:lnTo>
                  <a:cubicBezTo>
                    <a:pt x="1321015" y="7239"/>
                    <a:pt x="1310245" y="15473"/>
                    <a:pt x="1307021" y="27337"/>
                  </a:cubicBezTo>
                  <a:lnTo>
                    <a:pt x="1303496" y="40672"/>
                  </a:lnTo>
                  <a:lnTo>
                    <a:pt x="1248347" y="40672"/>
                  </a:lnTo>
                  <a:lnTo>
                    <a:pt x="1238822" y="73914"/>
                  </a:lnTo>
                  <a:lnTo>
                    <a:pt x="1183291" y="73914"/>
                  </a:lnTo>
                  <a:lnTo>
                    <a:pt x="1192244" y="40577"/>
                  </a:lnTo>
                  <a:lnTo>
                    <a:pt x="1248347" y="40577"/>
                  </a:lnTo>
                  <a:lnTo>
                    <a:pt x="1257300" y="7144"/>
                  </a:lnTo>
                  <a:lnTo>
                    <a:pt x="1000125" y="7144"/>
                  </a:lnTo>
                  <a:cubicBezTo>
                    <a:pt x="987809" y="7077"/>
                    <a:pt x="977002" y="15339"/>
                    <a:pt x="973836" y="27242"/>
                  </a:cubicBezTo>
                  <a:lnTo>
                    <a:pt x="970312" y="40577"/>
                  </a:lnTo>
                  <a:lnTo>
                    <a:pt x="914686" y="40577"/>
                  </a:lnTo>
                  <a:lnTo>
                    <a:pt x="923639" y="7144"/>
                  </a:lnTo>
                  <a:lnTo>
                    <a:pt x="833056" y="7144"/>
                  </a:lnTo>
                  <a:cubicBezTo>
                    <a:pt x="820774" y="7176"/>
                    <a:pt x="810020" y="15397"/>
                    <a:pt x="806768" y="27242"/>
                  </a:cubicBezTo>
                  <a:lnTo>
                    <a:pt x="803243" y="40577"/>
                  </a:lnTo>
                  <a:lnTo>
                    <a:pt x="747617" y="40577"/>
                  </a:lnTo>
                  <a:lnTo>
                    <a:pt x="756571" y="7144"/>
                  </a:lnTo>
                  <a:lnTo>
                    <a:pt x="666274" y="7144"/>
                  </a:lnTo>
                  <a:cubicBezTo>
                    <a:pt x="654004" y="7154"/>
                    <a:pt x="643266" y="15393"/>
                    <a:pt x="640080" y="27242"/>
                  </a:cubicBezTo>
                  <a:lnTo>
                    <a:pt x="636461" y="40577"/>
                  </a:lnTo>
                  <a:lnTo>
                    <a:pt x="580930" y="40577"/>
                  </a:lnTo>
                  <a:lnTo>
                    <a:pt x="589883" y="7144"/>
                  </a:lnTo>
                  <a:lnTo>
                    <a:pt x="388430" y="7144"/>
                  </a:lnTo>
                  <a:cubicBezTo>
                    <a:pt x="376157" y="7328"/>
                    <a:pt x="365535" y="15724"/>
                    <a:pt x="362522" y="27623"/>
                  </a:cubicBezTo>
                  <a:lnTo>
                    <a:pt x="358997" y="40958"/>
                  </a:lnTo>
                  <a:lnTo>
                    <a:pt x="302990" y="40958"/>
                  </a:lnTo>
                  <a:lnTo>
                    <a:pt x="294037" y="74296"/>
                  </a:lnTo>
                  <a:lnTo>
                    <a:pt x="238697" y="74296"/>
                  </a:lnTo>
                  <a:lnTo>
                    <a:pt x="247650" y="40958"/>
                  </a:lnTo>
                  <a:lnTo>
                    <a:pt x="303181" y="40958"/>
                  </a:lnTo>
                  <a:lnTo>
                    <a:pt x="312134" y="7525"/>
                  </a:lnTo>
                  <a:lnTo>
                    <a:pt x="221647" y="7525"/>
                  </a:lnTo>
                  <a:cubicBezTo>
                    <a:pt x="209353" y="7525"/>
                    <a:pt x="198582" y="15759"/>
                    <a:pt x="195358" y="27623"/>
                  </a:cubicBezTo>
                  <a:lnTo>
                    <a:pt x="191834" y="40958"/>
                  </a:lnTo>
                  <a:lnTo>
                    <a:pt x="136303" y="40958"/>
                  </a:lnTo>
                  <a:lnTo>
                    <a:pt x="145161" y="7525"/>
                  </a:lnTo>
                  <a:lnTo>
                    <a:pt x="54864" y="7525"/>
                  </a:lnTo>
                  <a:cubicBezTo>
                    <a:pt x="42760" y="7716"/>
                    <a:pt x="32257" y="15924"/>
                    <a:pt x="29147" y="27623"/>
                  </a:cubicBezTo>
                  <a:lnTo>
                    <a:pt x="25527" y="40958"/>
                  </a:lnTo>
                  <a:lnTo>
                    <a:pt x="81153" y="40958"/>
                  </a:lnTo>
                  <a:lnTo>
                    <a:pt x="72200" y="74296"/>
                  </a:lnTo>
                  <a:lnTo>
                    <a:pt x="16097" y="74296"/>
                  </a:lnTo>
                  <a:lnTo>
                    <a:pt x="7144" y="107728"/>
                  </a:lnTo>
                  <a:lnTo>
                    <a:pt x="41910" y="107728"/>
                  </a:lnTo>
                  <a:cubicBezTo>
                    <a:pt x="54193" y="107696"/>
                    <a:pt x="64946" y="99475"/>
                    <a:pt x="68199" y="87631"/>
                  </a:cubicBezTo>
                  <a:lnTo>
                    <a:pt x="71723" y="74296"/>
                  </a:lnTo>
                  <a:lnTo>
                    <a:pt x="127254" y="74296"/>
                  </a:lnTo>
                  <a:lnTo>
                    <a:pt x="118301" y="107728"/>
                  </a:lnTo>
                  <a:lnTo>
                    <a:pt x="319945" y="107728"/>
                  </a:lnTo>
                  <a:cubicBezTo>
                    <a:pt x="332250" y="107762"/>
                    <a:pt x="343039" y="99514"/>
                    <a:pt x="346234" y="87631"/>
                  </a:cubicBezTo>
                  <a:lnTo>
                    <a:pt x="349758" y="74296"/>
                  </a:lnTo>
                  <a:lnTo>
                    <a:pt x="405384" y="74296"/>
                  </a:lnTo>
                  <a:lnTo>
                    <a:pt x="396431" y="107728"/>
                  </a:lnTo>
                  <a:lnTo>
                    <a:pt x="486347" y="107728"/>
                  </a:lnTo>
                  <a:cubicBezTo>
                    <a:pt x="498630" y="107696"/>
                    <a:pt x="509383" y="99475"/>
                    <a:pt x="512636" y="87631"/>
                  </a:cubicBezTo>
                  <a:lnTo>
                    <a:pt x="516160" y="74296"/>
                  </a:lnTo>
                  <a:lnTo>
                    <a:pt x="572072" y="74296"/>
                  </a:lnTo>
                  <a:lnTo>
                    <a:pt x="563118" y="107728"/>
                  </a:lnTo>
                  <a:lnTo>
                    <a:pt x="653415" y="107728"/>
                  </a:lnTo>
                  <a:cubicBezTo>
                    <a:pt x="665685" y="107719"/>
                    <a:pt x="676423" y="99480"/>
                    <a:pt x="679609" y="87631"/>
                  </a:cubicBezTo>
                  <a:lnTo>
                    <a:pt x="683228" y="74296"/>
                  </a:lnTo>
                  <a:lnTo>
                    <a:pt x="738664" y="74296"/>
                  </a:lnTo>
                  <a:lnTo>
                    <a:pt x="729710" y="107728"/>
                  </a:lnTo>
                  <a:lnTo>
                    <a:pt x="931164" y="107728"/>
                  </a:lnTo>
                  <a:cubicBezTo>
                    <a:pt x="943469" y="107762"/>
                    <a:pt x="954258" y="99514"/>
                    <a:pt x="957453" y="87631"/>
                  </a:cubicBezTo>
                  <a:lnTo>
                    <a:pt x="960977" y="74296"/>
                  </a:lnTo>
                  <a:lnTo>
                    <a:pt x="1016603" y="74296"/>
                  </a:lnTo>
                  <a:lnTo>
                    <a:pt x="1007650" y="107728"/>
                  </a:lnTo>
                  <a:lnTo>
                    <a:pt x="1264825" y="107728"/>
                  </a:lnTo>
                  <a:cubicBezTo>
                    <a:pt x="1277130" y="107762"/>
                    <a:pt x="1287919" y="99514"/>
                    <a:pt x="1291114" y="87631"/>
                  </a:cubicBezTo>
                  <a:lnTo>
                    <a:pt x="1294638" y="74296"/>
                  </a:lnTo>
                  <a:lnTo>
                    <a:pt x="1350264" y="74296"/>
                  </a:lnTo>
                  <a:lnTo>
                    <a:pt x="1341311" y="107728"/>
                  </a:lnTo>
                  <a:lnTo>
                    <a:pt x="1431608" y="107728"/>
                  </a:lnTo>
                  <a:cubicBezTo>
                    <a:pt x="1443891" y="107696"/>
                    <a:pt x="1454644" y="99475"/>
                    <a:pt x="1457897" y="87631"/>
                  </a:cubicBezTo>
                  <a:lnTo>
                    <a:pt x="1461421" y="74296"/>
                  </a:lnTo>
                  <a:lnTo>
                    <a:pt x="1516952" y="74296"/>
                  </a:lnTo>
                  <a:lnTo>
                    <a:pt x="1508093" y="107728"/>
                  </a:lnTo>
                  <a:lnTo>
                    <a:pt x="1598295" y="107728"/>
                  </a:lnTo>
                  <a:cubicBezTo>
                    <a:pt x="1610565" y="107719"/>
                    <a:pt x="1621303" y="99480"/>
                    <a:pt x="1624489" y="87631"/>
                  </a:cubicBezTo>
                  <a:lnTo>
                    <a:pt x="1628108" y="74296"/>
                  </a:lnTo>
                  <a:lnTo>
                    <a:pt x="1683544" y="74296"/>
                  </a:lnTo>
                  <a:lnTo>
                    <a:pt x="1674590" y="107728"/>
                  </a:lnTo>
                  <a:lnTo>
                    <a:pt x="1820513" y="107728"/>
                  </a:lnTo>
                  <a:cubicBezTo>
                    <a:pt x="1832796" y="107696"/>
                    <a:pt x="1843550" y="99475"/>
                    <a:pt x="1846802" y="87631"/>
                  </a:cubicBezTo>
                  <a:lnTo>
                    <a:pt x="1850327" y="74296"/>
                  </a:lnTo>
                  <a:lnTo>
                    <a:pt x="1905572" y="74296"/>
                  </a:lnTo>
                  <a:lnTo>
                    <a:pt x="1914430" y="40958"/>
                  </a:lnTo>
                  <a:lnTo>
                    <a:pt x="1858899" y="40958"/>
                  </a:lnTo>
                  <a:close/>
                </a:path>
              </a:pathLst>
            </a:custGeom>
            <a:solidFill>
              <a:srgbClr val="17ABD9"/>
            </a:soli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ru-RU"/>
            </a:p>
          </xdr:txBody>
        </xdr:sp>
      </xdr:grpSp>
    </xdr:grpSp>
    <xdr:clientData/>
  </xdr:twoCellAnchor>
  <xdr:twoCellAnchor editAs="oneCell">
    <xdr:from>
      <xdr:col>1</xdr:col>
      <xdr:colOff>29881</xdr:colOff>
      <xdr:row>55</xdr:row>
      <xdr:rowOff>33959</xdr:rowOff>
    </xdr:from>
    <xdr:to>
      <xdr:col>5</xdr:col>
      <xdr:colOff>1480796</xdr:colOff>
      <xdr:row>55</xdr:row>
      <xdr:rowOff>3659189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35BB6E31-A27A-984E-9A8B-5B168A65C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081" y="16836059"/>
          <a:ext cx="9877365" cy="3625230"/>
        </a:xfrm>
        <a:prstGeom prst="rect">
          <a:avLst/>
        </a:prstGeom>
      </xdr:spPr>
    </xdr:pic>
    <xdr:clientData/>
  </xdr:twoCellAnchor>
  <xdr:twoCellAnchor>
    <xdr:from>
      <xdr:col>3</xdr:col>
      <xdr:colOff>539026</xdr:colOff>
      <xdr:row>1</xdr:row>
      <xdr:rowOff>864</xdr:rowOff>
    </xdr:from>
    <xdr:to>
      <xdr:col>5</xdr:col>
      <xdr:colOff>1669067</xdr:colOff>
      <xdr:row>6</xdr:row>
      <xdr:rowOff>6355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xmlns="" id="{BCD009EC-EB74-0A4B-871A-CDA37AA4337F}"/>
            </a:ext>
          </a:extLst>
        </xdr:cNvPr>
        <xdr:cNvGrpSpPr/>
      </xdr:nvGrpSpPr>
      <xdr:grpSpPr>
        <a:xfrm>
          <a:off x="6269266" y="84684"/>
          <a:ext cx="2577841" cy="1590451"/>
          <a:chOff x="7115190" y="89764"/>
          <a:chExt cx="2831493" cy="1611084"/>
        </a:xfrm>
      </xdr:grpSpPr>
      <xdr:pic>
        <xdr:nvPicPr>
          <xdr:cNvPr id="20" name="Рисунок 19">
            <a:extLst>
              <a:ext uri="{FF2B5EF4-FFF2-40B4-BE49-F238E27FC236}">
                <a16:creationId xmlns:a16="http://schemas.microsoft.com/office/drawing/2014/main" xmlns="" id="{54CD0E7C-5AA0-CC6A-51FA-EDBF41556F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115190" y="1445835"/>
            <a:ext cx="2676177" cy="255013"/>
          </a:xfrm>
          <a:prstGeom prst="rect">
            <a:avLst/>
          </a:prstGeom>
        </xdr:spPr>
      </xdr:pic>
      <xdr:sp macro="" textlink="">
        <xdr:nvSpPr>
          <xdr:cNvPr id="21" name="TextBox 24">
            <a:extLst>
              <a:ext uri="{FF2B5EF4-FFF2-40B4-BE49-F238E27FC236}">
                <a16:creationId xmlns:a16="http://schemas.microsoft.com/office/drawing/2014/main" xmlns="" id="{C1A57D39-F7DB-CA4C-6558-063A449F9EB7}"/>
              </a:ext>
            </a:extLst>
          </xdr:cNvPr>
          <xdr:cNvSpPr txBox="1"/>
        </xdr:nvSpPr>
        <xdr:spPr>
          <a:xfrm rot="16200000">
            <a:off x="9095090" y="416694"/>
            <a:ext cx="1178523" cy="52466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3200"/>
              </a:lnSpc>
            </a:pPr>
            <a:r>
              <a:rPr lang="en-US" sz="2800">
                <a:solidFill>
                  <a:srgbClr val="00B1D8"/>
                </a:solidFill>
                <a:latin typeface="TT Hoves DemiBold" panose="02000503030000020004" pitchFamily="50" charset="-52"/>
              </a:rPr>
              <a:t>2023</a:t>
            </a:r>
          </a:p>
        </xdr:txBody>
      </xdr:sp>
      <xdr:pic>
        <xdr:nvPicPr>
          <xdr:cNvPr id="22" name="Рисунок 21">
            <a:extLst>
              <a:ext uri="{FF2B5EF4-FFF2-40B4-BE49-F238E27FC236}">
                <a16:creationId xmlns:a16="http://schemas.microsoft.com/office/drawing/2014/main" xmlns="" id="{E3F71263-32E0-6C23-1C21-1A3618E28C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54707" y="284584"/>
            <a:ext cx="907715" cy="906924"/>
          </a:xfrm>
          <a:prstGeom prst="rect">
            <a:avLst/>
          </a:prstGeom>
        </xdr:spPr>
      </xdr:pic>
      <xdr:sp macro="" textlink="">
        <xdr:nvSpPr>
          <xdr:cNvPr id="23" name="TextBox 27">
            <a:extLst>
              <a:ext uri="{FF2B5EF4-FFF2-40B4-BE49-F238E27FC236}">
                <a16:creationId xmlns:a16="http://schemas.microsoft.com/office/drawing/2014/main" xmlns="" id="{497B4CF0-C711-67AD-87F3-84D7C8395405}"/>
              </a:ext>
            </a:extLst>
          </xdr:cNvPr>
          <xdr:cNvSpPr txBox="1"/>
        </xdr:nvSpPr>
        <xdr:spPr>
          <a:xfrm>
            <a:off x="8554706" y="1087282"/>
            <a:ext cx="942323" cy="26007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90">
                <a:solidFill>
                  <a:srgbClr val="4B4B4B"/>
                </a:solidFill>
                <a:latin typeface="TT Hoves Light" panose="02000503020000020004" pitchFamily="50" charset="-52"/>
              </a:rPr>
              <a:t>stark-ups.ru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461010</xdr:colOff>
      <xdr:row>1</xdr:row>
      <xdr:rowOff>66675</xdr:rowOff>
    </xdr:from>
    <xdr:to>
      <xdr:col>7</xdr:col>
      <xdr:colOff>1612900</xdr:colOff>
      <xdr:row>5</xdr:row>
      <xdr:rowOff>229959</xdr:rowOff>
    </xdr:to>
    <xdr:grpSp>
      <xdr:nvGrpSpPr>
        <xdr:cNvPr id="26" name="Группа 25">
          <a:extLst>
            <a:ext uri="{FF2B5EF4-FFF2-40B4-BE49-F238E27FC236}">
              <a16:creationId xmlns:a16="http://schemas.microsoft.com/office/drawing/2014/main" xmlns="" id="{2B3D6DD3-112F-4C0A-8A98-2E489A1BC33F}"/>
            </a:ext>
          </a:extLst>
        </xdr:cNvPr>
        <xdr:cNvGrpSpPr/>
      </xdr:nvGrpSpPr>
      <xdr:grpSpPr>
        <a:xfrm>
          <a:off x="5366385" y="123825"/>
          <a:ext cx="2866390" cy="1601559"/>
          <a:chOff x="7861300" y="25400"/>
          <a:chExt cx="2831493" cy="1611084"/>
        </a:xfrm>
      </xdr:grpSpPr>
      <xdr:pic>
        <xdr:nvPicPr>
          <xdr:cNvPr id="27" name="Рисунок 26">
            <a:extLst>
              <a:ext uri="{FF2B5EF4-FFF2-40B4-BE49-F238E27FC236}">
                <a16:creationId xmlns:a16="http://schemas.microsoft.com/office/drawing/2014/main" xmlns="" id="{D81C2C89-377F-6827-EF23-E4737FC304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861300" y="1381471"/>
            <a:ext cx="2676177" cy="255013"/>
          </a:xfrm>
          <a:prstGeom prst="rect">
            <a:avLst/>
          </a:prstGeom>
        </xdr:spPr>
      </xdr:pic>
      <xdr:sp macro="" textlink="">
        <xdr:nvSpPr>
          <xdr:cNvPr id="28" name="TextBox 24">
            <a:extLst>
              <a:ext uri="{FF2B5EF4-FFF2-40B4-BE49-F238E27FC236}">
                <a16:creationId xmlns:a16="http://schemas.microsoft.com/office/drawing/2014/main" xmlns="" id="{3D364B94-05E9-FB44-AA6D-7CB9D2ABA2A1}"/>
              </a:ext>
            </a:extLst>
          </xdr:cNvPr>
          <xdr:cNvSpPr txBox="1"/>
        </xdr:nvSpPr>
        <xdr:spPr>
          <a:xfrm rot="16200000">
            <a:off x="9841200" y="352330"/>
            <a:ext cx="1178523" cy="52466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3200"/>
              </a:lnSpc>
            </a:pPr>
            <a:r>
              <a:rPr lang="en-US" sz="2800">
                <a:solidFill>
                  <a:srgbClr val="00B1D8"/>
                </a:solidFill>
                <a:latin typeface="TT Hoves DemiBold" panose="02000503030000020004" pitchFamily="50" charset="-52"/>
              </a:rPr>
              <a:t>2023</a:t>
            </a:r>
          </a:p>
        </xdr:txBody>
      </xdr:sp>
      <xdr:pic>
        <xdr:nvPicPr>
          <xdr:cNvPr id="29" name="Рисунок 28">
            <a:extLst>
              <a:ext uri="{FF2B5EF4-FFF2-40B4-BE49-F238E27FC236}">
                <a16:creationId xmlns:a16="http://schemas.microsoft.com/office/drawing/2014/main" xmlns="" id="{087041F8-A992-0B81-FA4F-6563B44983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00817" y="220220"/>
            <a:ext cx="907715" cy="906924"/>
          </a:xfrm>
          <a:prstGeom prst="rect">
            <a:avLst/>
          </a:prstGeom>
        </xdr:spPr>
      </xdr:pic>
      <xdr:sp macro="" textlink="">
        <xdr:nvSpPr>
          <xdr:cNvPr id="30" name="TextBox 27">
            <a:extLst>
              <a:ext uri="{FF2B5EF4-FFF2-40B4-BE49-F238E27FC236}">
                <a16:creationId xmlns:a16="http://schemas.microsoft.com/office/drawing/2014/main" xmlns="" id="{27C59CA1-CAED-D917-1928-1B9A3C4CC688}"/>
              </a:ext>
            </a:extLst>
          </xdr:cNvPr>
          <xdr:cNvSpPr txBox="1"/>
        </xdr:nvSpPr>
        <xdr:spPr>
          <a:xfrm>
            <a:off x="9300816" y="1022918"/>
            <a:ext cx="942323" cy="26007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90">
                <a:solidFill>
                  <a:srgbClr val="4B4B4B"/>
                </a:solidFill>
                <a:latin typeface="TT Hoves Light" panose="02000503020000020004" pitchFamily="50" charset="-52"/>
              </a:rPr>
              <a:t>stark-ups.ru</a:t>
            </a: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245745</xdr:rowOff>
    </xdr:from>
    <xdr:to>
      <xdr:col>1</xdr:col>
      <xdr:colOff>2575027</xdr:colOff>
      <xdr:row>5</xdr:row>
      <xdr:rowOff>246610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61E905AD-BE4A-4F97-B7EC-9A8AF7704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309245"/>
          <a:ext cx="2479777" cy="1423265"/>
        </a:xfrm>
        <a:prstGeom prst="rect">
          <a:avLst/>
        </a:prstGeom>
        <a:solidFill>
          <a:srgbClr val="833C0C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236220</xdr:rowOff>
    </xdr:from>
    <xdr:to>
      <xdr:col>1</xdr:col>
      <xdr:colOff>2565502</xdr:colOff>
      <xdr:row>5</xdr:row>
      <xdr:rowOff>237085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52F3469A-0020-4C9A-A44D-2B19CB5F4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93370"/>
          <a:ext cx="2479777" cy="1448665"/>
        </a:xfrm>
        <a:prstGeom prst="rect">
          <a:avLst/>
        </a:prstGeom>
        <a:solidFill>
          <a:srgbClr val="833C0C"/>
        </a:solidFill>
      </xdr:spPr>
    </xdr:pic>
    <xdr:clientData/>
  </xdr:twoCellAnchor>
  <xdr:twoCellAnchor>
    <xdr:from>
      <xdr:col>6</xdr:col>
      <xdr:colOff>482600</xdr:colOff>
      <xdr:row>1</xdr:row>
      <xdr:rowOff>76200</xdr:rowOff>
    </xdr:from>
    <xdr:to>
      <xdr:col>7</xdr:col>
      <xdr:colOff>1609090</xdr:colOff>
      <xdr:row>5</xdr:row>
      <xdr:rowOff>239484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xmlns="" id="{49FDE699-07E0-3C42-B0E6-725AABB78687}"/>
            </a:ext>
          </a:extLst>
        </xdr:cNvPr>
        <xdr:cNvGrpSpPr/>
      </xdr:nvGrpSpPr>
      <xdr:grpSpPr>
        <a:xfrm>
          <a:off x="5557520" y="137160"/>
          <a:ext cx="2909570" cy="1595844"/>
          <a:chOff x="7861300" y="25400"/>
          <a:chExt cx="2831493" cy="1611084"/>
        </a:xfrm>
      </xdr:grpSpPr>
      <xdr:pic>
        <xdr:nvPicPr>
          <xdr:cNvPr id="13" name="Рисунок 12">
            <a:extLst>
              <a:ext uri="{FF2B5EF4-FFF2-40B4-BE49-F238E27FC236}">
                <a16:creationId xmlns:a16="http://schemas.microsoft.com/office/drawing/2014/main" xmlns="" id="{9A976784-A138-F3E5-F648-C27C163CB4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861300" y="1381471"/>
            <a:ext cx="2676177" cy="255013"/>
          </a:xfrm>
          <a:prstGeom prst="rect">
            <a:avLst/>
          </a:prstGeom>
        </xdr:spPr>
      </xdr:pic>
      <xdr:sp macro="" textlink="">
        <xdr:nvSpPr>
          <xdr:cNvPr id="14" name="TextBox 24">
            <a:extLst>
              <a:ext uri="{FF2B5EF4-FFF2-40B4-BE49-F238E27FC236}">
                <a16:creationId xmlns:a16="http://schemas.microsoft.com/office/drawing/2014/main" xmlns="" id="{C63125E6-B54A-B055-8CC4-4CEFA7B37EC5}"/>
              </a:ext>
            </a:extLst>
          </xdr:cNvPr>
          <xdr:cNvSpPr txBox="1"/>
        </xdr:nvSpPr>
        <xdr:spPr>
          <a:xfrm rot="16200000">
            <a:off x="9841200" y="352330"/>
            <a:ext cx="1178523" cy="52466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3200"/>
              </a:lnSpc>
            </a:pPr>
            <a:r>
              <a:rPr lang="en-US" sz="2800">
                <a:solidFill>
                  <a:srgbClr val="00B1D8"/>
                </a:solidFill>
                <a:latin typeface="TT Hoves DemiBold" panose="02000503030000020004" pitchFamily="50" charset="-52"/>
              </a:rPr>
              <a:t>2023</a:t>
            </a:r>
          </a:p>
        </xdr:txBody>
      </xdr:sp>
      <xdr:pic>
        <xdr:nvPicPr>
          <xdr:cNvPr id="15" name="Рисунок 14">
            <a:extLst>
              <a:ext uri="{FF2B5EF4-FFF2-40B4-BE49-F238E27FC236}">
                <a16:creationId xmlns:a16="http://schemas.microsoft.com/office/drawing/2014/main" xmlns="" id="{6443454C-5751-781E-8C52-1447B32DDB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00817" y="220220"/>
            <a:ext cx="907715" cy="906924"/>
          </a:xfrm>
          <a:prstGeom prst="rect">
            <a:avLst/>
          </a:prstGeom>
        </xdr:spPr>
      </xdr:pic>
      <xdr:sp macro="" textlink="">
        <xdr:nvSpPr>
          <xdr:cNvPr id="16" name="TextBox 27">
            <a:extLst>
              <a:ext uri="{FF2B5EF4-FFF2-40B4-BE49-F238E27FC236}">
                <a16:creationId xmlns:a16="http://schemas.microsoft.com/office/drawing/2014/main" xmlns="" id="{467D83F2-0F07-0C77-E9EB-A3B01391BA52}"/>
              </a:ext>
            </a:extLst>
          </xdr:cNvPr>
          <xdr:cNvSpPr txBox="1"/>
        </xdr:nvSpPr>
        <xdr:spPr>
          <a:xfrm>
            <a:off x="9300816" y="1022918"/>
            <a:ext cx="942323" cy="26007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90">
                <a:solidFill>
                  <a:srgbClr val="4B4B4B"/>
                </a:solidFill>
                <a:latin typeface="TT Hoves Light" panose="02000503020000020004" pitchFamily="50" charset="-52"/>
              </a:rPr>
              <a:t>stark-ups.ru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255270</xdr:rowOff>
    </xdr:from>
    <xdr:to>
      <xdr:col>1</xdr:col>
      <xdr:colOff>2565502</xdr:colOff>
      <xdr:row>5</xdr:row>
      <xdr:rowOff>256135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1C363D2F-C389-4765-B20D-2A3F796A3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12420"/>
          <a:ext cx="2479777" cy="1448665"/>
        </a:xfrm>
        <a:prstGeom prst="rect">
          <a:avLst/>
        </a:prstGeom>
        <a:solidFill>
          <a:srgbClr val="833C0C"/>
        </a:solidFill>
      </xdr:spPr>
    </xdr:pic>
    <xdr:clientData/>
  </xdr:twoCellAnchor>
  <xdr:twoCellAnchor>
    <xdr:from>
      <xdr:col>6</xdr:col>
      <xdr:colOff>457200</xdr:colOff>
      <xdr:row>1</xdr:row>
      <xdr:rowOff>88900</xdr:rowOff>
    </xdr:from>
    <xdr:to>
      <xdr:col>7</xdr:col>
      <xdr:colOff>1583690</xdr:colOff>
      <xdr:row>5</xdr:row>
      <xdr:rowOff>252184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xmlns="" id="{566D3193-FA5F-A44B-AAA9-36DFAE3E7F14}"/>
            </a:ext>
          </a:extLst>
        </xdr:cNvPr>
        <xdr:cNvGrpSpPr/>
      </xdr:nvGrpSpPr>
      <xdr:grpSpPr>
        <a:xfrm>
          <a:off x="5585460" y="149860"/>
          <a:ext cx="2909570" cy="1595844"/>
          <a:chOff x="7861300" y="25400"/>
          <a:chExt cx="2831493" cy="1611084"/>
        </a:xfrm>
      </xdr:grpSpPr>
      <xdr:pic>
        <xdr:nvPicPr>
          <xdr:cNvPr id="3" name="Рисунок 2">
            <a:extLst>
              <a:ext uri="{FF2B5EF4-FFF2-40B4-BE49-F238E27FC236}">
                <a16:creationId xmlns:a16="http://schemas.microsoft.com/office/drawing/2014/main" xmlns="" id="{E9A21630-5690-194E-5381-7BC3AC7EE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861300" y="1381471"/>
            <a:ext cx="2676177" cy="255013"/>
          </a:xfrm>
          <a:prstGeom prst="rect">
            <a:avLst/>
          </a:prstGeom>
        </xdr:spPr>
      </xdr:pic>
      <xdr:sp macro="" textlink="">
        <xdr:nvSpPr>
          <xdr:cNvPr id="4" name="TextBox 24">
            <a:extLst>
              <a:ext uri="{FF2B5EF4-FFF2-40B4-BE49-F238E27FC236}">
                <a16:creationId xmlns:a16="http://schemas.microsoft.com/office/drawing/2014/main" xmlns="" id="{0A8F4829-C006-A24D-6A18-F2108456206D}"/>
              </a:ext>
            </a:extLst>
          </xdr:cNvPr>
          <xdr:cNvSpPr txBox="1"/>
        </xdr:nvSpPr>
        <xdr:spPr>
          <a:xfrm rot="16200000">
            <a:off x="9841200" y="352330"/>
            <a:ext cx="1178523" cy="52466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3200"/>
              </a:lnSpc>
            </a:pPr>
            <a:r>
              <a:rPr lang="en-US" sz="2800">
                <a:solidFill>
                  <a:srgbClr val="00B1D8"/>
                </a:solidFill>
                <a:latin typeface="TT Hoves DemiBold" panose="02000503030000020004" pitchFamily="50" charset="-52"/>
              </a:rPr>
              <a:t>2023</a:t>
            </a:r>
          </a:p>
        </xdr:txBody>
      </xdr:sp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xmlns="" id="{85608B60-2494-32E4-328F-5BDDD43DC1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00817" y="220220"/>
            <a:ext cx="907715" cy="906924"/>
          </a:xfrm>
          <a:prstGeom prst="rect">
            <a:avLst/>
          </a:prstGeom>
        </xdr:spPr>
      </xdr:pic>
      <xdr:sp macro="" textlink="">
        <xdr:nvSpPr>
          <xdr:cNvPr id="6" name="TextBox 27">
            <a:extLst>
              <a:ext uri="{FF2B5EF4-FFF2-40B4-BE49-F238E27FC236}">
                <a16:creationId xmlns:a16="http://schemas.microsoft.com/office/drawing/2014/main" xmlns="" id="{04B07269-619E-C93A-2011-9CC438DC8103}"/>
              </a:ext>
            </a:extLst>
          </xdr:cNvPr>
          <xdr:cNvSpPr txBox="1"/>
        </xdr:nvSpPr>
        <xdr:spPr>
          <a:xfrm>
            <a:off x="9300816" y="1022918"/>
            <a:ext cx="942323" cy="26007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90">
                <a:solidFill>
                  <a:srgbClr val="4B4B4B"/>
                </a:solidFill>
                <a:latin typeface="TT Hoves Light" panose="02000503020000020004" pitchFamily="50" charset="-52"/>
              </a:rPr>
              <a:t>stark-ups.ru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r.ru/currency_base/daily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br.ru/currency_base/daily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br.ru/currency_base/dai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zoomScaleNormal="100" zoomScaleSheetLayoutView="100" workbookViewId="0"/>
  </sheetViews>
  <sheetFormatPr defaultColWidth="15.140625" defaultRowHeight="15" customHeight="1"/>
  <cols>
    <col min="1" max="1" width="1" customWidth="1"/>
    <col min="2" max="2" width="5.42578125" style="2" customWidth="1"/>
    <col min="3" max="3" width="77.140625" style="1" customWidth="1"/>
    <col min="4" max="5" width="12.7109375" customWidth="1"/>
    <col min="6" max="6" width="20.140625" customWidth="1"/>
    <col min="7" max="7" width="1" customWidth="1"/>
    <col min="8" max="8" width="3.7109375" customWidth="1"/>
    <col min="9" max="9" width="5.7109375" customWidth="1"/>
    <col min="201" max="201" width="3.7109375" customWidth="1"/>
    <col min="202" max="202" width="5.42578125" customWidth="1"/>
    <col min="203" max="203" width="40.28515625" customWidth="1"/>
    <col min="204" max="204" width="11.7109375" customWidth="1"/>
    <col min="205" max="205" width="10.140625" customWidth="1"/>
    <col min="206" max="206" width="16" customWidth="1"/>
    <col min="207" max="207" width="5.42578125" customWidth="1"/>
    <col min="208" max="208" width="3.7109375" customWidth="1"/>
    <col min="457" max="457" width="3.7109375" customWidth="1"/>
    <col min="458" max="458" width="5.42578125" customWidth="1"/>
    <col min="459" max="459" width="40.28515625" customWidth="1"/>
    <col min="460" max="460" width="11.7109375" customWidth="1"/>
    <col min="461" max="461" width="10.140625" customWidth="1"/>
    <col min="462" max="462" width="16" customWidth="1"/>
    <col min="463" max="463" width="5.42578125" customWidth="1"/>
    <col min="464" max="464" width="3.7109375" customWidth="1"/>
    <col min="713" max="713" width="3.7109375" customWidth="1"/>
    <col min="714" max="714" width="5.42578125" customWidth="1"/>
    <col min="715" max="715" width="40.28515625" customWidth="1"/>
    <col min="716" max="716" width="11.7109375" customWidth="1"/>
    <col min="717" max="717" width="10.140625" customWidth="1"/>
    <col min="718" max="718" width="16" customWidth="1"/>
    <col min="719" max="719" width="5.42578125" customWidth="1"/>
    <col min="720" max="720" width="3.7109375" customWidth="1"/>
    <col min="969" max="969" width="3.7109375" customWidth="1"/>
    <col min="970" max="970" width="5.42578125" customWidth="1"/>
    <col min="971" max="971" width="40.28515625" customWidth="1"/>
    <col min="972" max="972" width="11.7109375" customWidth="1"/>
    <col min="973" max="973" width="10.140625" customWidth="1"/>
    <col min="974" max="974" width="16" customWidth="1"/>
    <col min="975" max="975" width="5.42578125" customWidth="1"/>
    <col min="976" max="976" width="3.7109375" customWidth="1"/>
    <col min="1225" max="1225" width="3.7109375" customWidth="1"/>
    <col min="1226" max="1226" width="5.42578125" customWidth="1"/>
    <col min="1227" max="1227" width="40.28515625" customWidth="1"/>
    <col min="1228" max="1228" width="11.7109375" customWidth="1"/>
    <col min="1229" max="1229" width="10.140625" customWidth="1"/>
    <col min="1230" max="1230" width="16" customWidth="1"/>
    <col min="1231" max="1231" width="5.42578125" customWidth="1"/>
    <col min="1232" max="1232" width="3.7109375" customWidth="1"/>
    <col min="1481" max="1481" width="3.7109375" customWidth="1"/>
    <col min="1482" max="1482" width="5.42578125" customWidth="1"/>
    <col min="1483" max="1483" width="40.28515625" customWidth="1"/>
    <col min="1484" max="1484" width="11.7109375" customWidth="1"/>
    <col min="1485" max="1485" width="10.140625" customWidth="1"/>
    <col min="1486" max="1486" width="16" customWidth="1"/>
    <col min="1487" max="1487" width="5.42578125" customWidth="1"/>
    <col min="1488" max="1488" width="3.7109375" customWidth="1"/>
    <col min="1737" max="1737" width="3.7109375" customWidth="1"/>
    <col min="1738" max="1738" width="5.42578125" customWidth="1"/>
    <col min="1739" max="1739" width="40.28515625" customWidth="1"/>
    <col min="1740" max="1740" width="11.7109375" customWidth="1"/>
    <col min="1741" max="1741" width="10.140625" customWidth="1"/>
    <col min="1742" max="1742" width="16" customWidth="1"/>
    <col min="1743" max="1743" width="5.42578125" customWidth="1"/>
    <col min="1744" max="1744" width="3.7109375" customWidth="1"/>
    <col min="1993" max="1993" width="3.7109375" customWidth="1"/>
    <col min="1994" max="1994" width="5.42578125" customWidth="1"/>
    <col min="1995" max="1995" width="40.28515625" customWidth="1"/>
    <col min="1996" max="1996" width="11.7109375" customWidth="1"/>
    <col min="1997" max="1997" width="10.140625" customWidth="1"/>
    <col min="1998" max="1998" width="16" customWidth="1"/>
    <col min="1999" max="1999" width="5.42578125" customWidth="1"/>
    <col min="2000" max="2000" width="3.7109375" customWidth="1"/>
    <col min="2249" max="2249" width="3.7109375" customWidth="1"/>
    <col min="2250" max="2250" width="5.42578125" customWidth="1"/>
    <col min="2251" max="2251" width="40.28515625" customWidth="1"/>
    <col min="2252" max="2252" width="11.7109375" customWidth="1"/>
    <col min="2253" max="2253" width="10.140625" customWidth="1"/>
    <col min="2254" max="2254" width="16" customWidth="1"/>
    <col min="2255" max="2255" width="5.42578125" customWidth="1"/>
    <col min="2256" max="2256" width="3.7109375" customWidth="1"/>
    <col min="2505" max="2505" width="3.7109375" customWidth="1"/>
    <col min="2506" max="2506" width="5.42578125" customWidth="1"/>
    <col min="2507" max="2507" width="40.28515625" customWidth="1"/>
    <col min="2508" max="2508" width="11.7109375" customWidth="1"/>
    <col min="2509" max="2509" width="10.140625" customWidth="1"/>
    <col min="2510" max="2510" width="16" customWidth="1"/>
    <col min="2511" max="2511" width="5.42578125" customWidth="1"/>
    <col min="2512" max="2512" width="3.7109375" customWidth="1"/>
    <col min="2761" max="2761" width="3.7109375" customWidth="1"/>
    <col min="2762" max="2762" width="5.42578125" customWidth="1"/>
    <col min="2763" max="2763" width="40.28515625" customWidth="1"/>
    <col min="2764" max="2764" width="11.7109375" customWidth="1"/>
    <col min="2765" max="2765" width="10.140625" customWidth="1"/>
    <col min="2766" max="2766" width="16" customWidth="1"/>
    <col min="2767" max="2767" width="5.42578125" customWidth="1"/>
    <col min="2768" max="2768" width="3.7109375" customWidth="1"/>
    <col min="3017" max="3017" width="3.7109375" customWidth="1"/>
    <col min="3018" max="3018" width="5.42578125" customWidth="1"/>
    <col min="3019" max="3019" width="40.28515625" customWidth="1"/>
    <col min="3020" max="3020" width="11.7109375" customWidth="1"/>
    <col min="3021" max="3021" width="10.140625" customWidth="1"/>
    <col min="3022" max="3022" width="16" customWidth="1"/>
    <col min="3023" max="3023" width="5.42578125" customWidth="1"/>
    <col min="3024" max="3024" width="3.7109375" customWidth="1"/>
    <col min="3273" max="3273" width="3.7109375" customWidth="1"/>
    <col min="3274" max="3274" width="5.42578125" customWidth="1"/>
    <col min="3275" max="3275" width="40.28515625" customWidth="1"/>
    <col min="3276" max="3276" width="11.7109375" customWidth="1"/>
    <col min="3277" max="3277" width="10.140625" customWidth="1"/>
    <col min="3278" max="3278" width="16" customWidth="1"/>
    <col min="3279" max="3279" width="5.42578125" customWidth="1"/>
    <col min="3280" max="3280" width="3.7109375" customWidth="1"/>
    <col min="3529" max="3529" width="3.7109375" customWidth="1"/>
    <col min="3530" max="3530" width="5.42578125" customWidth="1"/>
    <col min="3531" max="3531" width="40.28515625" customWidth="1"/>
    <col min="3532" max="3532" width="11.7109375" customWidth="1"/>
    <col min="3533" max="3533" width="10.140625" customWidth="1"/>
    <col min="3534" max="3534" width="16" customWidth="1"/>
    <col min="3535" max="3535" width="5.42578125" customWidth="1"/>
    <col min="3536" max="3536" width="3.7109375" customWidth="1"/>
    <col min="3785" max="3785" width="3.7109375" customWidth="1"/>
    <col min="3786" max="3786" width="5.42578125" customWidth="1"/>
    <col min="3787" max="3787" width="40.28515625" customWidth="1"/>
    <col min="3788" max="3788" width="11.7109375" customWidth="1"/>
    <col min="3789" max="3789" width="10.140625" customWidth="1"/>
    <col min="3790" max="3790" width="16" customWidth="1"/>
    <col min="3791" max="3791" width="5.42578125" customWidth="1"/>
    <col min="3792" max="3792" width="3.7109375" customWidth="1"/>
    <col min="4041" max="4041" width="3.7109375" customWidth="1"/>
    <col min="4042" max="4042" width="5.42578125" customWidth="1"/>
    <col min="4043" max="4043" width="40.28515625" customWidth="1"/>
    <col min="4044" max="4044" width="11.7109375" customWidth="1"/>
    <col min="4045" max="4045" width="10.140625" customWidth="1"/>
    <col min="4046" max="4046" width="16" customWidth="1"/>
    <col min="4047" max="4047" width="5.42578125" customWidth="1"/>
    <col min="4048" max="4048" width="3.7109375" customWidth="1"/>
    <col min="4297" max="4297" width="3.7109375" customWidth="1"/>
    <col min="4298" max="4298" width="5.42578125" customWidth="1"/>
    <col min="4299" max="4299" width="40.28515625" customWidth="1"/>
    <col min="4300" max="4300" width="11.7109375" customWidth="1"/>
    <col min="4301" max="4301" width="10.140625" customWidth="1"/>
    <col min="4302" max="4302" width="16" customWidth="1"/>
    <col min="4303" max="4303" width="5.42578125" customWidth="1"/>
    <col min="4304" max="4304" width="3.7109375" customWidth="1"/>
    <col min="4553" max="4553" width="3.7109375" customWidth="1"/>
    <col min="4554" max="4554" width="5.42578125" customWidth="1"/>
    <col min="4555" max="4555" width="40.28515625" customWidth="1"/>
    <col min="4556" max="4556" width="11.7109375" customWidth="1"/>
    <col min="4557" max="4557" width="10.140625" customWidth="1"/>
    <col min="4558" max="4558" width="16" customWidth="1"/>
    <col min="4559" max="4559" width="5.42578125" customWidth="1"/>
    <col min="4560" max="4560" width="3.7109375" customWidth="1"/>
    <col min="4809" max="4809" width="3.7109375" customWidth="1"/>
    <col min="4810" max="4810" width="5.42578125" customWidth="1"/>
    <col min="4811" max="4811" width="40.28515625" customWidth="1"/>
    <col min="4812" max="4812" width="11.7109375" customWidth="1"/>
    <col min="4813" max="4813" width="10.140625" customWidth="1"/>
    <col min="4814" max="4814" width="16" customWidth="1"/>
    <col min="4815" max="4815" width="5.42578125" customWidth="1"/>
    <col min="4816" max="4816" width="3.7109375" customWidth="1"/>
    <col min="5065" max="5065" width="3.7109375" customWidth="1"/>
    <col min="5066" max="5066" width="5.42578125" customWidth="1"/>
    <col min="5067" max="5067" width="40.28515625" customWidth="1"/>
    <col min="5068" max="5068" width="11.7109375" customWidth="1"/>
    <col min="5069" max="5069" width="10.140625" customWidth="1"/>
    <col min="5070" max="5070" width="16" customWidth="1"/>
    <col min="5071" max="5071" width="5.42578125" customWidth="1"/>
    <col min="5072" max="5072" width="3.7109375" customWidth="1"/>
    <col min="5321" max="5321" width="3.7109375" customWidth="1"/>
    <col min="5322" max="5322" width="5.42578125" customWidth="1"/>
    <col min="5323" max="5323" width="40.28515625" customWidth="1"/>
    <col min="5324" max="5324" width="11.7109375" customWidth="1"/>
    <col min="5325" max="5325" width="10.140625" customWidth="1"/>
    <col min="5326" max="5326" width="16" customWidth="1"/>
    <col min="5327" max="5327" width="5.42578125" customWidth="1"/>
    <col min="5328" max="5328" width="3.7109375" customWidth="1"/>
    <col min="5577" max="5577" width="3.7109375" customWidth="1"/>
    <col min="5578" max="5578" width="5.42578125" customWidth="1"/>
    <col min="5579" max="5579" width="40.28515625" customWidth="1"/>
    <col min="5580" max="5580" width="11.7109375" customWidth="1"/>
    <col min="5581" max="5581" width="10.140625" customWidth="1"/>
    <col min="5582" max="5582" width="16" customWidth="1"/>
    <col min="5583" max="5583" width="5.42578125" customWidth="1"/>
    <col min="5584" max="5584" width="3.7109375" customWidth="1"/>
    <col min="5833" max="5833" width="3.7109375" customWidth="1"/>
    <col min="5834" max="5834" width="5.42578125" customWidth="1"/>
    <col min="5835" max="5835" width="40.28515625" customWidth="1"/>
    <col min="5836" max="5836" width="11.7109375" customWidth="1"/>
    <col min="5837" max="5837" width="10.140625" customWidth="1"/>
    <col min="5838" max="5838" width="16" customWidth="1"/>
    <col min="5839" max="5839" width="5.42578125" customWidth="1"/>
    <col min="5840" max="5840" width="3.7109375" customWidth="1"/>
    <col min="6089" max="6089" width="3.7109375" customWidth="1"/>
    <col min="6090" max="6090" width="5.42578125" customWidth="1"/>
    <col min="6091" max="6091" width="40.28515625" customWidth="1"/>
    <col min="6092" max="6092" width="11.7109375" customWidth="1"/>
    <col min="6093" max="6093" width="10.140625" customWidth="1"/>
    <col min="6094" max="6094" width="16" customWidth="1"/>
    <col min="6095" max="6095" width="5.42578125" customWidth="1"/>
    <col min="6096" max="6096" width="3.7109375" customWidth="1"/>
    <col min="6345" max="6345" width="3.7109375" customWidth="1"/>
    <col min="6346" max="6346" width="5.42578125" customWidth="1"/>
    <col min="6347" max="6347" width="40.28515625" customWidth="1"/>
    <col min="6348" max="6348" width="11.7109375" customWidth="1"/>
    <col min="6349" max="6349" width="10.140625" customWidth="1"/>
    <col min="6350" max="6350" width="16" customWidth="1"/>
    <col min="6351" max="6351" width="5.42578125" customWidth="1"/>
    <col min="6352" max="6352" width="3.7109375" customWidth="1"/>
    <col min="6601" max="6601" width="3.7109375" customWidth="1"/>
    <col min="6602" max="6602" width="5.42578125" customWidth="1"/>
    <col min="6603" max="6603" width="40.28515625" customWidth="1"/>
    <col min="6604" max="6604" width="11.7109375" customWidth="1"/>
    <col min="6605" max="6605" width="10.140625" customWidth="1"/>
    <col min="6606" max="6606" width="16" customWidth="1"/>
    <col min="6607" max="6607" width="5.42578125" customWidth="1"/>
    <col min="6608" max="6608" width="3.7109375" customWidth="1"/>
    <col min="6857" max="6857" width="3.7109375" customWidth="1"/>
    <col min="6858" max="6858" width="5.42578125" customWidth="1"/>
    <col min="6859" max="6859" width="40.28515625" customWidth="1"/>
    <col min="6860" max="6860" width="11.7109375" customWidth="1"/>
    <col min="6861" max="6861" width="10.140625" customWidth="1"/>
    <col min="6862" max="6862" width="16" customWidth="1"/>
    <col min="6863" max="6863" width="5.42578125" customWidth="1"/>
    <col min="6864" max="6864" width="3.7109375" customWidth="1"/>
    <col min="7113" max="7113" width="3.7109375" customWidth="1"/>
    <col min="7114" max="7114" width="5.42578125" customWidth="1"/>
    <col min="7115" max="7115" width="40.28515625" customWidth="1"/>
    <col min="7116" max="7116" width="11.7109375" customWidth="1"/>
    <col min="7117" max="7117" width="10.140625" customWidth="1"/>
    <col min="7118" max="7118" width="16" customWidth="1"/>
    <col min="7119" max="7119" width="5.42578125" customWidth="1"/>
    <col min="7120" max="7120" width="3.7109375" customWidth="1"/>
    <col min="7369" max="7369" width="3.7109375" customWidth="1"/>
    <col min="7370" max="7370" width="5.42578125" customWidth="1"/>
    <col min="7371" max="7371" width="40.28515625" customWidth="1"/>
    <col min="7372" max="7372" width="11.7109375" customWidth="1"/>
    <col min="7373" max="7373" width="10.140625" customWidth="1"/>
    <col min="7374" max="7374" width="16" customWidth="1"/>
    <col min="7375" max="7375" width="5.42578125" customWidth="1"/>
    <col min="7376" max="7376" width="3.7109375" customWidth="1"/>
    <col min="7625" max="7625" width="3.7109375" customWidth="1"/>
    <col min="7626" max="7626" width="5.42578125" customWidth="1"/>
    <col min="7627" max="7627" width="40.28515625" customWidth="1"/>
    <col min="7628" max="7628" width="11.7109375" customWidth="1"/>
    <col min="7629" max="7629" width="10.140625" customWidth="1"/>
    <col min="7630" max="7630" width="16" customWidth="1"/>
    <col min="7631" max="7631" width="5.42578125" customWidth="1"/>
    <col min="7632" max="7632" width="3.7109375" customWidth="1"/>
    <col min="7881" max="7881" width="3.7109375" customWidth="1"/>
    <col min="7882" max="7882" width="5.42578125" customWidth="1"/>
    <col min="7883" max="7883" width="40.28515625" customWidth="1"/>
    <col min="7884" max="7884" width="11.7109375" customWidth="1"/>
    <col min="7885" max="7885" width="10.140625" customWidth="1"/>
    <col min="7886" max="7886" width="16" customWidth="1"/>
    <col min="7887" max="7887" width="5.42578125" customWidth="1"/>
    <col min="7888" max="7888" width="3.7109375" customWidth="1"/>
    <col min="8137" max="8137" width="3.7109375" customWidth="1"/>
    <col min="8138" max="8138" width="5.42578125" customWidth="1"/>
    <col min="8139" max="8139" width="40.28515625" customWidth="1"/>
    <col min="8140" max="8140" width="11.7109375" customWidth="1"/>
    <col min="8141" max="8141" width="10.140625" customWidth="1"/>
    <col min="8142" max="8142" width="16" customWidth="1"/>
    <col min="8143" max="8143" width="5.42578125" customWidth="1"/>
    <col min="8144" max="8144" width="3.7109375" customWidth="1"/>
    <col min="8393" max="8393" width="3.7109375" customWidth="1"/>
    <col min="8394" max="8394" width="5.42578125" customWidth="1"/>
    <col min="8395" max="8395" width="40.28515625" customWidth="1"/>
    <col min="8396" max="8396" width="11.7109375" customWidth="1"/>
    <col min="8397" max="8397" width="10.140625" customWidth="1"/>
    <col min="8398" max="8398" width="16" customWidth="1"/>
    <col min="8399" max="8399" width="5.42578125" customWidth="1"/>
    <col min="8400" max="8400" width="3.7109375" customWidth="1"/>
    <col min="8649" max="8649" width="3.7109375" customWidth="1"/>
    <col min="8650" max="8650" width="5.42578125" customWidth="1"/>
    <col min="8651" max="8651" width="40.28515625" customWidth="1"/>
    <col min="8652" max="8652" width="11.7109375" customWidth="1"/>
    <col min="8653" max="8653" width="10.140625" customWidth="1"/>
    <col min="8654" max="8654" width="16" customWidth="1"/>
    <col min="8655" max="8655" width="5.42578125" customWidth="1"/>
    <col min="8656" max="8656" width="3.7109375" customWidth="1"/>
    <col min="8905" max="8905" width="3.7109375" customWidth="1"/>
    <col min="8906" max="8906" width="5.42578125" customWidth="1"/>
    <col min="8907" max="8907" width="40.28515625" customWidth="1"/>
    <col min="8908" max="8908" width="11.7109375" customWidth="1"/>
    <col min="8909" max="8909" width="10.140625" customWidth="1"/>
    <col min="8910" max="8910" width="16" customWidth="1"/>
    <col min="8911" max="8911" width="5.42578125" customWidth="1"/>
    <col min="8912" max="8912" width="3.7109375" customWidth="1"/>
    <col min="9161" max="9161" width="3.7109375" customWidth="1"/>
    <col min="9162" max="9162" width="5.42578125" customWidth="1"/>
    <col min="9163" max="9163" width="40.28515625" customWidth="1"/>
    <col min="9164" max="9164" width="11.7109375" customWidth="1"/>
    <col min="9165" max="9165" width="10.140625" customWidth="1"/>
    <col min="9166" max="9166" width="16" customWidth="1"/>
    <col min="9167" max="9167" width="5.42578125" customWidth="1"/>
    <col min="9168" max="9168" width="3.7109375" customWidth="1"/>
    <col min="9417" max="9417" width="3.7109375" customWidth="1"/>
    <col min="9418" max="9418" width="5.42578125" customWidth="1"/>
    <col min="9419" max="9419" width="40.28515625" customWidth="1"/>
    <col min="9420" max="9420" width="11.7109375" customWidth="1"/>
    <col min="9421" max="9421" width="10.140625" customWidth="1"/>
    <col min="9422" max="9422" width="16" customWidth="1"/>
    <col min="9423" max="9423" width="5.42578125" customWidth="1"/>
    <col min="9424" max="9424" width="3.7109375" customWidth="1"/>
    <col min="9673" max="9673" width="3.7109375" customWidth="1"/>
    <col min="9674" max="9674" width="5.42578125" customWidth="1"/>
    <col min="9675" max="9675" width="40.28515625" customWidth="1"/>
    <col min="9676" max="9676" width="11.7109375" customWidth="1"/>
    <col min="9677" max="9677" width="10.140625" customWidth="1"/>
    <col min="9678" max="9678" width="16" customWidth="1"/>
    <col min="9679" max="9679" width="5.42578125" customWidth="1"/>
    <col min="9680" max="9680" width="3.7109375" customWidth="1"/>
    <col min="9929" max="9929" width="3.7109375" customWidth="1"/>
    <col min="9930" max="9930" width="5.42578125" customWidth="1"/>
    <col min="9931" max="9931" width="40.28515625" customWidth="1"/>
    <col min="9932" max="9932" width="11.7109375" customWidth="1"/>
    <col min="9933" max="9933" width="10.140625" customWidth="1"/>
    <col min="9934" max="9934" width="16" customWidth="1"/>
    <col min="9935" max="9935" width="5.42578125" customWidth="1"/>
    <col min="9936" max="9936" width="3.7109375" customWidth="1"/>
    <col min="10185" max="10185" width="3.7109375" customWidth="1"/>
    <col min="10186" max="10186" width="5.42578125" customWidth="1"/>
    <col min="10187" max="10187" width="40.28515625" customWidth="1"/>
    <col min="10188" max="10188" width="11.7109375" customWidth="1"/>
    <col min="10189" max="10189" width="10.140625" customWidth="1"/>
    <col min="10190" max="10190" width="16" customWidth="1"/>
    <col min="10191" max="10191" width="5.42578125" customWidth="1"/>
    <col min="10192" max="10192" width="3.7109375" customWidth="1"/>
    <col min="10441" max="10441" width="3.7109375" customWidth="1"/>
    <col min="10442" max="10442" width="5.42578125" customWidth="1"/>
    <col min="10443" max="10443" width="40.28515625" customWidth="1"/>
    <col min="10444" max="10444" width="11.7109375" customWidth="1"/>
    <col min="10445" max="10445" width="10.140625" customWidth="1"/>
    <col min="10446" max="10446" width="16" customWidth="1"/>
    <col min="10447" max="10447" width="5.42578125" customWidth="1"/>
    <col min="10448" max="10448" width="3.7109375" customWidth="1"/>
    <col min="10697" max="10697" width="3.7109375" customWidth="1"/>
    <col min="10698" max="10698" width="5.42578125" customWidth="1"/>
    <col min="10699" max="10699" width="40.28515625" customWidth="1"/>
    <col min="10700" max="10700" width="11.7109375" customWidth="1"/>
    <col min="10701" max="10701" width="10.140625" customWidth="1"/>
    <col min="10702" max="10702" width="16" customWidth="1"/>
    <col min="10703" max="10703" width="5.42578125" customWidth="1"/>
    <col min="10704" max="10704" width="3.7109375" customWidth="1"/>
    <col min="10953" max="10953" width="3.7109375" customWidth="1"/>
    <col min="10954" max="10954" width="5.42578125" customWidth="1"/>
    <col min="10955" max="10955" width="40.28515625" customWidth="1"/>
    <col min="10956" max="10956" width="11.7109375" customWidth="1"/>
    <col min="10957" max="10957" width="10.140625" customWidth="1"/>
    <col min="10958" max="10958" width="16" customWidth="1"/>
    <col min="10959" max="10959" width="5.42578125" customWidth="1"/>
    <col min="10960" max="10960" width="3.7109375" customWidth="1"/>
    <col min="11209" max="11209" width="3.7109375" customWidth="1"/>
    <col min="11210" max="11210" width="5.42578125" customWidth="1"/>
    <col min="11211" max="11211" width="40.28515625" customWidth="1"/>
    <col min="11212" max="11212" width="11.7109375" customWidth="1"/>
    <col min="11213" max="11213" width="10.140625" customWidth="1"/>
    <col min="11214" max="11214" width="16" customWidth="1"/>
    <col min="11215" max="11215" width="5.42578125" customWidth="1"/>
    <col min="11216" max="11216" width="3.7109375" customWidth="1"/>
    <col min="11465" max="11465" width="3.7109375" customWidth="1"/>
    <col min="11466" max="11466" width="5.42578125" customWidth="1"/>
    <col min="11467" max="11467" width="40.28515625" customWidth="1"/>
    <col min="11468" max="11468" width="11.7109375" customWidth="1"/>
    <col min="11469" max="11469" width="10.140625" customWidth="1"/>
    <col min="11470" max="11470" width="16" customWidth="1"/>
    <col min="11471" max="11471" width="5.42578125" customWidth="1"/>
    <col min="11472" max="11472" width="3.7109375" customWidth="1"/>
    <col min="11721" max="11721" width="3.7109375" customWidth="1"/>
    <col min="11722" max="11722" width="5.42578125" customWidth="1"/>
    <col min="11723" max="11723" width="40.28515625" customWidth="1"/>
    <col min="11724" max="11724" width="11.7109375" customWidth="1"/>
    <col min="11725" max="11725" width="10.140625" customWidth="1"/>
    <col min="11726" max="11726" width="16" customWidth="1"/>
    <col min="11727" max="11727" width="5.42578125" customWidth="1"/>
    <col min="11728" max="11728" width="3.7109375" customWidth="1"/>
    <col min="11977" max="11977" width="3.7109375" customWidth="1"/>
    <col min="11978" max="11978" width="5.42578125" customWidth="1"/>
    <col min="11979" max="11979" width="40.28515625" customWidth="1"/>
    <col min="11980" max="11980" width="11.7109375" customWidth="1"/>
    <col min="11981" max="11981" width="10.140625" customWidth="1"/>
    <col min="11982" max="11982" width="16" customWidth="1"/>
    <col min="11983" max="11983" width="5.42578125" customWidth="1"/>
    <col min="11984" max="11984" width="3.7109375" customWidth="1"/>
    <col min="12233" max="12233" width="3.7109375" customWidth="1"/>
    <col min="12234" max="12234" width="5.42578125" customWidth="1"/>
    <col min="12235" max="12235" width="40.28515625" customWidth="1"/>
    <col min="12236" max="12236" width="11.7109375" customWidth="1"/>
    <col min="12237" max="12237" width="10.140625" customWidth="1"/>
    <col min="12238" max="12238" width="16" customWidth="1"/>
    <col min="12239" max="12239" width="5.42578125" customWidth="1"/>
    <col min="12240" max="12240" width="3.7109375" customWidth="1"/>
    <col min="12489" max="12489" width="3.7109375" customWidth="1"/>
    <col min="12490" max="12490" width="5.42578125" customWidth="1"/>
    <col min="12491" max="12491" width="40.28515625" customWidth="1"/>
    <col min="12492" max="12492" width="11.7109375" customWidth="1"/>
    <col min="12493" max="12493" width="10.140625" customWidth="1"/>
    <col min="12494" max="12494" width="16" customWidth="1"/>
    <col min="12495" max="12495" width="5.42578125" customWidth="1"/>
    <col min="12496" max="12496" width="3.7109375" customWidth="1"/>
    <col min="12745" max="12745" width="3.7109375" customWidth="1"/>
    <col min="12746" max="12746" width="5.42578125" customWidth="1"/>
    <col min="12747" max="12747" width="40.28515625" customWidth="1"/>
    <col min="12748" max="12748" width="11.7109375" customWidth="1"/>
    <col min="12749" max="12749" width="10.140625" customWidth="1"/>
    <col min="12750" max="12750" width="16" customWidth="1"/>
    <col min="12751" max="12751" width="5.42578125" customWidth="1"/>
    <col min="12752" max="12752" width="3.7109375" customWidth="1"/>
    <col min="13001" max="13001" width="3.7109375" customWidth="1"/>
    <col min="13002" max="13002" width="5.42578125" customWidth="1"/>
    <col min="13003" max="13003" width="40.28515625" customWidth="1"/>
    <col min="13004" max="13004" width="11.7109375" customWidth="1"/>
    <col min="13005" max="13005" width="10.140625" customWidth="1"/>
    <col min="13006" max="13006" width="16" customWidth="1"/>
    <col min="13007" max="13007" width="5.42578125" customWidth="1"/>
    <col min="13008" max="13008" width="3.7109375" customWidth="1"/>
    <col min="13257" max="13257" width="3.7109375" customWidth="1"/>
    <col min="13258" max="13258" width="5.42578125" customWidth="1"/>
    <col min="13259" max="13259" width="40.28515625" customWidth="1"/>
    <col min="13260" max="13260" width="11.7109375" customWidth="1"/>
    <col min="13261" max="13261" width="10.140625" customWidth="1"/>
    <col min="13262" max="13262" width="16" customWidth="1"/>
    <col min="13263" max="13263" width="5.42578125" customWidth="1"/>
    <col min="13264" max="13264" width="3.7109375" customWidth="1"/>
    <col min="13513" max="13513" width="3.7109375" customWidth="1"/>
    <col min="13514" max="13514" width="5.42578125" customWidth="1"/>
    <col min="13515" max="13515" width="40.28515625" customWidth="1"/>
    <col min="13516" max="13516" width="11.7109375" customWidth="1"/>
    <col min="13517" max="13517" width="10.140625" customWidth="1"/>
    <col min="13518" max="13518" width="16" customWidth="1"/>
    <col min="13519" max="13519" width="5.42578125" customWidth="1"/>
    <col min="13520" max="13520" width="3.7109375" customWidth="1"/>
    <col min="13769" max="13769" width="3.7109375" customWidth="1"/>
    <col min="13770" max="13770" width="5.42578125" customWidth="1"/>
    <col min="13771" max="13771" width="40.28515625" customWidth="1"/>
    <col min="13772" max="13772" width="11.7109375" customWidth="1"/>
    <col min="13773" max="13773" width="10.140625" customWidth="1"/>
    <col min="13774" max="13774" width="16" customWidth="1"/>
    <col min="13775" max="13775" width="5.42578125" customWidth="1"/>
    <col min="13776" max="13776" width="3.7109375" customWidth="1"/>
    <col min="14025" max="14025" width="3.7109375" customWidth="1"/>
    <col min="14026" max="14026" width="5.42578125" customWidth="1"/>
    <col min="14027" max="14027" width="40.28515625" customWidth="1"/>
    <col min="14028" max="14028" width="11.7109375" customWidth="1"/>
    <col min="14029" max="14029" width="10.140625" customWidth="1"/>
    <col min="14030" max="14030" width="16" customWidth="1"/>
    <col min="14031" max="14031" width="5.42578125" customWidth="1"/>
    <col min="14032" max="14032" width="3.7109375" customWidth="1"/>
    <col min="14281" max="14281" width="3.7109375" customWidth="1"/>
    <col min="14282" max="14282" width="5.42578125" customWidth="1"/>
    <col min="14283" max="14283" width="40.28515625" customWidth="1"/>
    <col min="14284" max="14284" width="11.7109375" customWidth="1"/>
    <col min="14285" max="14285" width="10.140625" customWidth="1"/>
    <col min="14286" max="14286" width="16" customWidth="1"/>
    <col min="14287" max="14287" width="5.42578125" customWidth="1"/>
    <col min="14288" max="14288" width="3.7109375" customWidth="1"/>
    <col min="14537" max="14537" width="3.7109375" customWidth="1"/>
    <col min="14538" max="14538" width="5.42578125" customWidth="1"/>
    <col min="14539" max="14539" width="40.28515625" customWidth="1"/>
    <col min="14540" max="14540" width="11.7109375" customWidth="1"/>
    <col min="14541" max="14541" width="10.140625" customWidth="1"/>
    <col min="14542" max="14542" width="16" customWidth="1"/>
    <col min="14543" max="14543" width="5.42578125" customWidth="1"/>
    <col min="14544" max="14544" width="3.7109375" customWidth="1"/>
    <col min="14793" max="14793" width="3.7109375" customWidth="1"/>
    <col min="14794" max="14794" width="5.42578125" customWidth="1"/>
    <col min="14795" max="14795" width="40.28515625" customWidth="1"/>
    <col min="14796" max="14796" width="11.7109375" customWidth="1"/>
    <col min="14797" max="14797" width="10.140625" customWidth="1"/>
    <col min="14798" max="14798" width="16" customWidth="1"/>
    <col min="14799" max="14799" width="5.42578125" customWidth="1"/>
    <col min="14800" max="14800" width="3.7109375" customWidth="1"/>
    <col min="15049" max="15049" width="3.7109375" customWidth="1"/>
    <col min="15050" max="15050" width="5.42578125" customWidth="1"/>
    <col min="15051" max="15051" width="40.28515625" customWidth="1"/>
    <col min="15052" max="15052" width="11.7109375" customWidth="1"/>
    <col min="15053" max="15053" width="10.140625" customWidth="1"/>
    <col min="15054" max="15054" width="16" customWidth="1"/>
    <col min="15055" max="15055" width="5.42578125" customWidth="1"/>
    <col min="15056" max="15056" width="3.7109375" customWidth="1"/>
    <col min="15305" max="15305" width="3.7109375" customWidth="1"/>
    <col min="15306" max="15306" width="5.42578125" customWidth="1"/>
    <col min="15307" max="15307" width="40.28515625" customWidth="1"/>
    <col min="15308" max="15308" width="11.7109375" customWidth="1"/>
    <col min="15309" max="15309" width="10.140625" customWidth="1"/>
    <col min="15310" max="15310" width="16" customWidth="1"/>
    <col min="15311" max="15311" width="5.42578125" customWidth="1"/>
    <col min="15312" max="15312" width="3.7109375" customWidth="1"/>
    <col min="15561" max="15561" width="3.7109375" customWidth="1"/>
    <col min="15562" max="15562" width="5.42578125" customWidth="1"/>
    <col min="15563" max="15563" width="40.28515625" customWidth="1"/>
    <col min="15564" max="15564" width="11.7109375" customWidth="1"/>
    <col min="15565" max="15565" width="10.140625" customWidth="1"/>
    <col min="15566" max="15566" width="16" customWidth="1"/>
    <col min="15567" max="15567" width="5.42578125" customWidth="1"/>
    <col min="15568" max="15568" width="3.7109375" customWidth="1"/>
    <col min="15817" max="15817" width="3.7109375" customWidth="1"/>
    <col min="15818" max="15818" width="5.42578125" customWidth="1"/>
    <col min="15819" max="15819" width="40.28515625" customWidth="1"/>
    <col min="15820" max="15820" width="11.7109375" customWidth="1"/>
    <col min="15821" max="15821" width="10.140625" customWidth="1"/>
    <col min="15822" max="15822" width="16" customWidth="1"/>
    <col min="15823" max="15823" width="5.42578125" customWidth="1"/>
    <col min="15824" max="15824" width="3.7109375" customWidth="1"/>
    <col min="16073" max="16073" width="3.7109375" customWidth="1"/>
    <col min="16074" max="16074" width="5.42578125" customWidth="1"/>
    <col min="16075" max="16075" width="40.28515625" customWidth="1"/>
    <col min="16076" max="16076" width="11.7109375" customWidth="1"/>
    <col min="16077" max="16077" width="10.140625" customWidth="1"/>
    <col min="16078" max="16078" width="16" customWidth="1"/>
    <col min="16079" max="16079" width="5.42578125" customWidth="1"/>
    <col min="16080" max="16080" width="3.7109375" customWidth="1"/>
  </cols>
  <sheetData>
    <row r="1" spans="1:8" ht="7.15" customHeight="1">
      <c r="A1" s="4"/>
      <c r="B1" s="7"/>
      <c r="C1" s="8"/>
      <c r="D1" s="9"/>
      <c r="E1" s="9"/>
      <c r="F1" s="9"/>
      <c r="G1" s="4"/>
      <c r="H1" s="10"/>
    </row>
    <row r="2" spans="1:8">
      <c r="A2" s="4"/>
      <c r="B2" s="12"/>
      <c r="C2" s="13"/>
      <c r="D2" s="14"/>
      <c r="E2" s="14"/>
      <c r="F2" s="15"/>
      <c r="G2" s="4"/>
      <c r="H2" s="10"/>
    </row>
    <row r="3" spans="1:8" ht="15" customHeight="1">
      <c r="A3" s="4"/>
      <c r="B3" s="16"/>
      <c r="C3" s="8"/>
      <c r="D3" s="9"/>
      <c r="E3" s="7"/>
      <c r="F3" s="17"/>
      <c r="G3" s="4"/>
      <c r="H3" s="10"/>
    </row>
    <row r="4" spans="1:8" ht="21">
      <c r="A4" s="4"/>
      <c r="B4" s="16"/>
      <c r="C4" s="8"/>
      <c r="D4" s="72"/>
      <c r="E4" s="72"/>
      <c r="F4" s="18"/>
      <c r="G4" s="4"/>
      <c r="H4" s="10"/>
    </row>
    <row r="5" spans="1:8">
      <c r="A5" s="4"/>
      <c r="B5" s="16"/>
      <c r="C5" s="8"/>
      <c r="D5" s="9"/>
      <c r="E5" s="9"/>
      <c r="F5" s="18"/>
      <c r="G5" s="4"/>
      <c r="H5" s="10"/>
    </row>
    <row r="6" spans="1:8" ht="60" customHeight="1">
      <c r="A6" s="3"/>
      <c r="B6" s="19"/>
      <c r="C6" s="3"/>
      <c r="D6" s="3"/>
      <c r="E6" s="3"/>
      <c r="F6" s="20"/>
      <c r="G6" s="5"/>
      <c r="H6" s="11"/>
    </row>
    <row r="7" spans="1:8" ht="79.150000000000006" customHeight="1">
      <c r="A7" s="4"/>
      <c r="B7" s="97" t="s">
        <v>173</v>
      </c>
      <c r="C7" s="98"/>
      <c r="D7" s="98"/>
      <c r="E7" s="98"/>
      <c r="F7" s="99"/>
      <c r="G7" s="4"/>
      <c r="H7" s="10"/>
    </row>
    <row r="8" spans="1:8" ht="60" customHeight="1">
      <c r="A8" s="4"/>
      <c r="B8" s="26" t="s">
        <v>0</v>
      </c>
      <c r="C8" s="26" t="s">
        <v>1</v>
      </c>
      <c r="D8" s="26" t="s">
        <v>2</v>
      </c>
      <c r="E8" s="26" t="s">
        <v>3</v>
      </c>
      <c r="F8" s="26" t="s">
        <v>40</v>
      </c>
      <c r="G8" s="4"/>
      <c r="H8" s="10"/>
    </row>
    <row r="9" spans="1:8" ht="25.15" customHeight="1">
      <c r="A9" s="4"/>
      <c r="B9" s="25">
        <v>1</v>
      </c>
      <c r="C9" s="33" t="s">
        <v>4</v>
      </c>
      <c r="D9" s="34" t="s">
        <v>5</v>
      </c>
      <c r="E9" s="34">
        <v>6</v>
      </c>
      <c r="F9" s="34">
        <v>118</v>
      </c>
      <c r="G9" s="4"/>
      <c r="H9" s="10"/>
    </row>
    <row r="10" spans="1:8" ht="25.15" customHeight="1">
      <c r="A10" s="4"/>
      <c r="B10" s="25">
        <v>2</v>
      </c>
      <c r="C10" s="33" t="s">
        <v>7</v>
      </c>
      <c r="D10" s="34" t="s">
        <v>5</v>
      </c>
      <c r="E10" s="34">
        <v>10</v>
      </c>
      <c r="F10" s="34">
        <v>230</v>
      </c>
      <c r="G10" s="4"/>
      <c r="H10" s="10"/>
    </row>
    <row r="11" spans="1:8" ht="25.15" customHeight="1">
      <c r="A11" s="4"/>
      <c r="B11" s="25">
        <v>3</v>
      </c>
      <c r="C11" s="33" t="s">
        <v>8</v>
      </c>
      <c r="D11" s="34" t="s">
        <v>6</v>
      </c>
      <c r="E11" s="34">
        <v>14.5</v>
      </c>
      <c r="F11" s="34">
        <v>290</v>
      </c>
      <c r="G11" s="4"/>
      <c r="H11" s="10"/>
    </row>
    <row r="12" spans="1:8" ht="25.15" customHeight="1">
      <c r="A12" s="4"/>
      <c r="B12" s="25">
        <v>4</v>
      </c>
      <c r="C12" s="33" t="s">
        <v>9</v>
      </c>
      <c r="D12" s="34" t="s">
        <v>6</v>
      </c>
      <c r="E12" s="34">
        <v>7</v>
      </c>
      <c r="F12" s="34">
        <v>340</v>
      </c>
      <c r="G12" s="4"/>
      <c r="H12" s="10"/>
    </row>
    <row r="13" spans="1:8" ht="25.15" customHeight="1">
      <c r="A13" s="4"/>
      <c r="B13" s="25">
        <v>5</v>
      </c>
      <c r="C13" s="33" t="s">
        <v>44</v>
      </c>
      <c r="D13" s="34" t="s">
        <v>6</v>
      </c>
      <c r="E13" s="34">
        <v>7</v>
      </c>
      <c r="F13" s="34">
        <v>348</v>
      </c>
      <c r="G13" s="4"/>
      <c r="H13" s="10"/>
    </row>
    <row r="14" spans="1:8" ht="25.15" customHeight="1">
      <c r="A14" s="4"/>
      <c r="B14" s="25">
        <v>6</v>
      </c>
      <c r="C14" s="33" t="s">
        <v>29</v>
      </c>
      <c r="D14" s="34" t="s">
        <v>30</v>
      </c>
      <c r="E14" s="34">
        <v>7</v>
      </c>
      <c r="F14" s="34">
        <v>277</v>
      </c>
      <c r="G14" s="4"/>
      <c r="H14" s="10"/>
    </row>
    <row r="15" spans="1:8" ht="25.15" customHeight="1">
      <c r="A15" s="4"/>
      <c r="B15" s="25">
        <v>7</v>
      </c>
      <c r="C15" s="33" t="s">
        <v>10</v>
      </c>
      <c r="D15" s="34" t="s">
        <v>11</v>
      </c>
      <c r="E15" s="34">
        <v>10</v>
      </c>
      <c r="F15" s="34">
        <v>490</v>
      </c>
      <c r="G15" s="4"/>
      <c r="H15" s="10"/>
    </row>
    <row r="16" spans="1:8" ht="25.15" customHeight="1">
      <c r="A16" s="4"/>
      <c r="B16" s="25">
        <v>8</v>
      </c>
      <c r="C16" s="33" t="s">
        <v>43</v>
      </c>
      <c r="D16" s="34" t="s">
        <v>11</v>
      </c>
      <c r="E16" s="34">
        <v>10</v>
      </c>
      <c r="F16" s="34">
        <v>520</v>
      </c>
      <c r="G16" s="4"/>
      <c r="H16" s="10"/>
    </row>
    <row r="17" spans="1:8" ht="25.15" customHeight="1">
      <c r="A17" s="4"/>
      <c r="B17" s="25">
        <v>9</v>
      </c>
      <c r="C17" s="33" t="s">
        <v>14</v>
      </c>
      <c r="D17" s="34" t="s">
        <v>13</v>
      </c>
      <c r="E17" s="34">
        <v>12.3</v>
      </c>
      <c r="F17" s="34">
        <v>530</v>
      </c>
      <c r="G17" s="4"/>
      <c r="H17" s="10"/>
    </row>
    <row r="18" spans="1:8" ht="25.15" customHeight="1">
      <c r="A18" s="4"/>
      <c r="B18" s="25">
        <v>10</v>
      </c>
      <c r="C18" s="33" t="s">
        <v>45</v>
      </c>
      <c r="D18" s="34" t="s">
        <v>13</v>
      </c>
      <c r="E18" s="34">
        <v>13</v>
      </c>
      <c r="F18" s="34">
        <v>570</v>
      </c>
      <c r="G18" s="4"/>
      <c r="H18" s="10"/>
    </row>
    <row r="19" spans="1:8" ht="25.15" customHeight="1">
      <c r="A19" s="4"/>
      <c r="B19" s="25">
        <v>11</v>
      </c>
      <c r="C19" s="33" t="s">
        <v>12</v>
      </c>
      <c r="D19" s="34" t="s">
        <v>13</v>
      </c>
      <c r="E19" s="34">
        <v>13</v>
      </c>
      <c r="F19" s="34">
        <v>460</v>
      </c>
      <c r="G19" s="4"/>
      <c r="H19" s="10"/>
    </row>
    <row r="20" spans="1:8" ht="25.15" customHeight="1">
      <c r="A20" s="4"/>
      <c r="B20" s="25">
        <v>12</v>
      </c>
      <c r="C20" s="86" t="s">
        <v>15</v>
      </c>
      <c r="D20" s="87" t="s">
        <v>11</v>
      </c>
      <c r="E20" s="87">
        <v>15</v>
      </c>
      <c r="F20" s="87">
        <v>1020</v>
      </c>
      <c r="G20" s="4"/>
      <c r="H20" s="10"/>
    </row>
    <row r="21" spans="1:8" ht="25.15" customHeight="1">
      <c r="A21" s="4"/>
      <c r="B21" s="25">
        <v>13</v>
      </c>
      <c r="C21" s="33" t="s">
        <v>16</v>
      </c>
      <c r="D21" s="34" t="s">
        <v>17</v>
      </c>
      <c r="E21" s="34">
        <v>25</v>
      </c>
      <c r="F21" s="34">
        <v>995</v>
      </c>
      <c r="G21" s="4"/>
      <c r="H21" s="10"/>
    </row>
    <row r="22" spans="1:8" ht="25.15" customHeight="1">
      <c r="A22" s="4"/>
      <c r="B22" s="25">
        <v>14</v>
      </c>
      <c r="C22" s="33" t="s">
        <v>41</v>
      </c>
      <c r="D22" s="34" t="s">
        <v>42</v>
      </c>
      <c r="E22" s="34">
        <v>24</v>
      </c>
      <c r="F22" s="34">
        <v>1680</v>
      </c>
      <c r="G22" s="4"/>
      <c r="H22" s="10"/>
    </row>
    <row r="23" spans="1:8" ht="25.15" customHeight="1">
      <c r="A23" s="4"/>
      <c r="B23" s="25">
        <v>15</v>
      </c>
      <c r="C23" s="33" t="s">
        <v>37</v>
      </c>
      <c r="D23" s="34" t="s">
        <v>18</v>
      </c>
      <c r="E23" s="34">
        <v>43</v>
      </c>
      <c r="F23" s="34" t="s">
        <v>48</v>
      </c>
      <c r="G23" s="4"/>
      <c r="H23" s="10"/>
    </row>
    <row r="24" spans="1:8" ht="25.15" customHeight="1">
      <c r="A24" s="4"/>
      <c r="B24" s="25">
        <v>16</v>
      </c>
      <c r="C24" s="33" t="s">
        <v>19</v>
      </c>
      <c r="D24" s="34" t="s">
        <v>5</v>
      </c>
      <c r="E24" s="34">
        <v>4.4000000000000004</v>
      </c>
      <c r="F24" s="34">
        <v>296</v>
      </c>
      <c r="G24" s="4"/>
      <c r="H24" s="10"/>
    </row>
    <row r="25" spans="1:8" ht="25.15" customHeight="1">
      <c r="A25" s="4"/>
      <c r="B25" s="25">
        <v>17</v>
      </c>
      <c r="C25" s="86" t="s">
        <v>169</v>
      </c>
      <c r="D25" s="87" t="s">
        <v>5</v>
      </c>
      <c r="E25" s="87">
        <v>4.5</v>
      </c>
      <c r="F25" s="87">
        <v>255</v>
      </c>
      <c r="G25" s="4"/>
      <c r="H25" s="10"/>
    </row>
    <row r="26" spans="1:8" ht="25.15" customHeight="1">
      <c r="A26" s="4"/>
      <c r="B26" s="25">
        <v>18</v>
      </c>
      <c r="C26" s="33" t="s">
        <v>20</v>
      </c>
      <c r="D26" s="34" t="s">
        <v>6</v>
      </c>
      <c r="E26" s="34">
        <v>6.5</v>
      </c>
      <c r="F26" s="34">
        <v>359</v>
      </c>
      <c r="G26" s="4"/>
      <c r="H26" s="10"/>
    </row>
    <row r="27" spans="1:8" ht="25.15" customHeight="1">
      <c r="A27" s="4"/>
      <c r="B27" s="25">
        <v>19</v>
      </c>
      <c r="C27" s="33" t="s">
        <v>21</v>
      </c>
      <c r="D27" s="34" t="s">
        <v>6</v>
      </c>
      <c r="E27" s="34">
        <v>7</v>
      </c>
      <c r="F27" s="34">
        <v>410</v>
      </c>
      <c r="G27" s="4"/>
      <c r="H27" s="10"/>
    </row>
    <row r="28" spans="1:8" ht="25.15" customHeight="1">
      <c r="A28" s="4"/>
      <c r="B28" s="25">
        <v>20</v>
      </c>
      <c r="C28" s="86" t="s">
        <v>141</v>
      </c>
      <c r="D28" s="87" t="s">
        <v>6</v>
      </c>
      <c r="E28" s="87">
        <v>6.8</v>
      </c>
      <c r="F28" s="87">
        <v>369</v>
      </c>
      <c r="G28" s="4"/>
      <c r="H28" s="10"/>
    </row>
    <row r="29" spans="1:8" ht="25.15" customHeight="1">
      <c r="A29" s="4"/>
      <c r="B29" s="25">
        <v>21</v>
      </c>
      <c r="C29" s="33" t="s">
        <v>22</v>
      </c>
      <c r="D29" s="34" t="s">
        <v>11</v>
      </c>
      <c r="E29" s="34">
        <v>10</v>
      </c>
      <c r="F29" s="34">
        <v>748</v>
      </c>
      <c r="G29" s="4"/>
      <c r="H29" s="10"/>
    </row>
    <row r="30" spans="1:8" ht="25.15" customHeight="1">
      <c r="A30" s="4"/>
      <c r="B30" s="25">
        <v>22</v>
      </c>
      <c r="C30" s="86" t="s">
        <v>142</v>
      </c>
      <c r="D30" s="87" t="s">
        <v>6</v>
      </c>
      <c r="E30" s="87">
        <v>7.3</v>
      </c>
      <c r="F30" s="87">
        <v>544</v>
      </c>
      <c r="G30" s="4"/>
      <c r="H30" s="10"/>
    </row>
    <row r="31" spans="1:8" ht="25.15" customHeight="1">
      <c r="A31" s="4"/>
      <c r="B31" s="25">
        <v>23</v>
      </c>
      <c r="C31" s="33" t="s">
        <v>31</v>
      </c>
      <c r="D31" s="34" t="s">
        <v>11</v>
      </c>
      <c r="E31" s="34">
        <v>12</v>
      </c>
      <c r="F31" s="34">
        <v>1050</v>
      </c>
      <c r="G31" s="4"/>
      <c r="H31" s="10"/>
    </row>
    <row r="32" spans="1:8" ht="25.15" customHeight="1">
      <c r="A32" s="4"/>
      <c r="B32" s="25">
        <v>24</v>
      </c>
      <c r="C32" s="33" t="s">
        <v>32</v>
      </c>
      <c r="D32" s="34" t="s">
        <v>11</v>
      </c>
      <c r="E32" s="34">
        <v>12</v>
      </c>
      <c r="F32" s="34">
        <v>1177</v>
      </c>
      <c r="G32" s="4"/>
      <c r="H32" s="10"/>
    </row>
    <row r="33" spans="1:8" ht="52.15" customHeight="1">
      <c r="A33" s="4"/>
      <c r="B33" s="26" t="s">
        <v>0</v>
      </c>
      <c r="C33" s="91" t="s">
        <v>28</v>
      </c>
      <c r="D33" s="92"/>
      <c r="E33" s="93"/>
      <c r="F33" s="26" t="s">
        <v>40</v>
      </c>
      <c r="G33" s="4"/>
      <c r="H33" s="10"/>
    </row>
    <row r="34" spans="1:8" ht="25.15" customHeight="1">
      <c r="A34" s="4"/>
      <c r="B34" s="25">
        <v>24</v>
      </c>
      <c r="C34" s="100" t="s">
        <v>36</v>
      </c>
      <c r="D34" s="100"/>
      <c r="E34" s="100"/>
      <c r="F34" s="35">
        <v>110</v>
      </c>
      <c r="G34" s="4"/>
      <c r="H34" s="10"/>
    </row>
    <row r="35" spans="1:8" ht="25.15" customHeight="1">
      <c r="A35" s="4"/>
      <c r="B35" s="25">
        <v>25</v>
      </c>
      <c r="C35" s="100" t="s">
        <v>23</v>
      </c>
      <c r="D35" s="100"/>
      <c r="E35" s="100"/>
      <c r="F35" s="35">
        <v>105</v>
      </c>
      <c r="G35" s="4"/>
      <c r="H35" s="10"/>
    </row>
    <row r="36" spans="1:8" ht="25.15" customHeight="1">
      <c r="A36" s="4"/>
      <c r="B36" s="25">
        <v>26</v>
      </c>
      <c r="C36" s="100" t="s">
        <v>24</v>
      </c>
      <c r="D36" s="100"/>
      <c r="E36" s="100"/>
      <c r="F36" s="35">
        <v>100</v>
      </c>
      <c r="G36" s="4"/>
      <c r="H36" s="10"/>
    </row>
    <row r="37" spans="1:8" ht="25.15" customHeight="1">
      <c r="A37" s="4"/>
      <c r="B37" s="25">
        <v>27</v>
      </c>
      <c r="C37" s="100" t="s">
        <v>25</v>
      </c>
      <c r="D37" s="100"/>
      <c r="E37" s="100"/>
      <c r="F37" s="35">
        <v>100</v>
      </c>
      <c r="G37" s="4"/>
      <c r="H37" s="10"/>
    </row>
    <row r="38" spans="1:8" ht="25.15" customHeight="1">
      <c r="A38" s="4"/>
      <c r="B38" s="25">
        <v>28</v>
      </c>
      <c r="C38" s="100" t="s">
        <v>39</v>
      </c>
      <c r="D38" s="100"/>
      <c r="E38" s="100"/>
      <c r="F38" s="35">
        <v>100</v>
      </c>
      <c r="G38" s="4"/>
      <c r="H38" s="10"/>
    </row>
    <row r="39" spans="1:8" ht="25.15" customHeight="1">
      <c r="A39" s="4"/>
      <c r="B39" s="25">
        <v>29</v>
      </c>
      <c r="C39" s="101" t="s">
        <v>143</v>
      </c>
      <c r="D39" s="102"/>
      <c r="E39" s="103"/>
      <c r="F39" s="89">
        <v>50</v>
      </c>
      <c r="G39" s="4"/>
      <c r="H39" s="10"/>
    </row>
    <row r="40" spans="1:8" ht="25.15" customHeight="1">
      <c r="A40" s="4"/>
      <c r="B40" s="25">
        <v>30</v>
      </c>
      <c r="C40" s="100" t="s">
        <v>33</v>
      </c>
      <c r="D40" s="100"/>
      <c r="E40" s="100"/>
      <c r="F40" s="35">
        <v>325</v>
      </c>
      <c r="G40" s="4"/>
      <c r="H40" s="10"/>
    </row>
    <row r="41" spans="1:8" ht="25.15" customHeight="1">
      <c r="A41" s="10"/>
      <c r="B41" s="67">
        <v>31</v>
      </c>
      <c r="C41" s="94" t="s">
        <v>51</v>
      </c>
      <c r="D41" s="95"/>
      <c r="E41" s="96"/>
      <c r="F41" s="69">
        <v>26</v>
      </c>
      <c r="G41" s="10"/>
      <c r="H41" s="10"/>
    </row>
    <row r="42" spans="1:8" ht="25.15" customHeight="1">
      <c r="A42" s="10"/>
      <c r="B42" s="67">
        <v>32</v>
      </c>
      <c r="C42" s="94" t="s">
        <v>49</v>
      </c>
      <c r="D42" s="95"/>
      <c r="E42" s="96"/>
      <c r="F42" s="69">
        <v>100</v>
      </c>
      <c r="G42" s="10"/>
      <c r="H42" s="10"/>
    </row>
    <row r="43" spans="1:8" ht="25.15" customHeight="1">
      <c r="A43" s="10"/>
      <c r="B43" s="67">
        <v>33</v>
      </c>
      <c r="C43" s="94" t="s">
        <v>50</v>
      </c>
      <c r="D43" s="95"/>
      <c r="E43" s="96"/>
      <c r="F43" s="69">
        <v>105</v>
      </c>
      <c r="G43" s="10"/>
      <c r="H43" s="10"/>
    </row>
    <row r="44" spans="1:8" ht="25.15" customHeight="1">
      <c r="A44" s="4"/>
      <c r="B44" s="25">
        <v>34</v>
      </c>
      <c r="C44" s="104" t="s">
        <v>26</v>
      </c>
      <c r="D44" s="105"/>
      <c r="E44" s="106"/>
      <c r="F44" s="35">
        <v>70</v>
      </c>
      <c r="G44" s="4"/>
      <c r="H44" s="10"/>
    </row>
    <row r="45" spans="1:8" ht="25.15" customHeight="1">
      <c r="A45" s="4"/>
      <c r="B45" s="25">
        <v>35</v>
      </c>
      <c r="C45" s="104" t="s">
        <v>34</v>
      </c>
      <c r="D45" s="105"/>
      <c r="E45" s="106"/>
      <c r="F45" s="35">
        <v>70</v>
      </c>
      <c r="G45" s="4"/>
      <c r="H45" s="10"/>
    </row>
    <row r="46" spans="1:8" ht="25.15" customHeight="1">
      <c r="A46" s="4"/>
      <c r="B46" s="25">
        <v>36</v>
      </c>
      <c r="C46" s="104" t="s">
        <v>35</v>
      </c>
      <c r="D46" s="105"/>
      <c r="E46" s="106"/>
      <c r="F46" s="35">
        <v>70</v>
      </c>
      <c r="G46" s="4"/>
      <c r="H46" s="10"/>
    </row>
    <row r="47" spans="1:8" ht="25.15" customHeight="1">
      <c r="A47" s="4"/>
      <c r="B47" s="25">
        <v>37</v>
      </c>
      <c r="C47" s="104" t="s">
        <v>27</v>
      </c>
      <c r="D47" s="105"/>
      <c r="E47" s="106"/>
      <c r="F47" s="35">
        <v>20</v>
      </c>
      <c r="G47" s="4"/>
      <c r="H47" s="10"/>
    </row>
    <row r="48" spans="1:8" ht="49.15" customHeight="1">
      <c r="A48" s="4"/>
      <c r="B48" s="26" t="s">
        <v>0</v>
      </c>
      <c r="C48" s="91" t="s">
        <v>28</v>
      </c>
      <c r="D48" s="92"/>
      <c r="E48" s="93"/>
      <c r="F48" s="26" t="s">
        <v>77</v>
      </c>
      <c r="G48" s="4"/>
      <c r="H48" s="10"/>
    </row>
    <row r="49" spans="1:8" ht="25.15" customHeight="1">
      <c r="A49" s="10"/>
      <c r="B49" s="67">
        <v>38</v>
      </c>
      <c r="C49" s="94" t="s">
        <v>46</v>
      </c>
      <c r="D49" s="95"/>
      <c r="E49" s="96"/>
      <c r="F49" s="68">
        <v>10990</v>
      </c>
      <c r="G49" s="10"/>
      <c r="H49" s="10"/>
    </row>
    <row r="50" spans="1:8" ht="25.15" customHeight="1">
      <c r="A50" s="10"/>
      <c r="B50" s="67">
        <v>39</v>
      </c>
      <c r="C50" s="94" t="s">
        <v>47</v>
      </c>
      <c r="D50" s="95"/>
      <c r="E50" s="96"/>
      <c r="F50" s="68">
        <v>12990</v>
      </c>
      <c r="G50" s="10"/>
      <c r="H50" s="10"/>
    </row>
    <row r="51" spans="1:8" ht="25.15" customHeight="1">
      <c r="A51" s="10"/>
      <c r="B51" s="67">
        <v>40</v>
      </c>
      <c r="C51" s="110" t="s">
        <v>144</v>
      </c>
      <c r="D51" s="111"/>
      <c r="E51" s="112"/>
      <c r="F51" s="88">
        <v>1096</v>
      </c>
      <c r="G51" s="10"/>
      <c r="H51" s="10"/>
    </row>
    <row r="52" spans="1:8" ht="25.15" customHeight="1">
      <c r="A52" s="10"/>
      <c r="B52" s="67">
        <v>41</v>
      </c>
      <c r="C52" s="110" t="s">
        <v>145</v>
      </c>
      <c r="D52" s="111"/>
      <c r="E52" s="112"/>
      <c r="F52" s="88">
        <v>1168.3333333333333</v>
      </c>
      <c r="G52" s="10"/>
      <c r="H52" s="10"/>
    </row>
    <row r="53" spans="1:8" ht="25.15" customHeight="1">
      <c r="A53" s="10"/>
      <c r="B53" s="67">
        <v>42</v>
      </c>
      <c r="C53" s="110" t="s">
        <v>146</v>
      </c>
      <c r="D53" s="111"/>
      <c r="E53" s="112"/>
      <c r="F53" s="88">
        <v>1850</v>
      </c>
      <c r="G53" s="10"/>
      <c r="H53" s="10"/>
    </row>
    <row r="54" spans="1:8" ht="25.15" customHeight="1">
      <c r="A54" s="10"/>
      <c r="B54" s="67">
        <v>43</v>
      </c>
      <c r="C54" s="110" t="s">
        <v>147</v>
      </c>
      <c r="D54" s="111"/>
      <c r="E54" s="112"/>
      <c r="F54" s="88">
        <v>1646</v>
      </c>
      <c r="G54" s="10"/>
      <c r="H54" s="10"/>
    </row>
    <row r="55" spans="1:8" ht="25.15" customHeight="1">
      <c r="A55" s="4"/>
      <c r="B55" s="107" t="s">
        <v>38</v>
      </c>
      <c r="C55" s="108"/>
      <c r="D55" s="108"/>
      <c r="E55" s="108"/>
      <c r="F55" s="109"/>
      <c r="G55" s="4"/>
      <c r="H55" s="10"/>
    </row>
    <row r="56" spans="1:8" ht="351" customHeight="1">
      <c r="A56" s="4"/>
      <c r="B56" s="90"/>
      <c r="C56" s="90"/>
      <c r="D56" s="90"/>
      <c r="E56" s="90"/>
      <c r="F56" s="90"/>
      <c r="G56" s="4"/>
      <c r="H56" s="10"/>
    </row>
    <row r="57" spans="1:8" ht="7.15" customHeight="1">
      <c r="A57" s="4"/>
      <c r="B57" s="6"/>
      <c r="C57" s="6"/>
      <c r="D57" s="6"/>
      <c r="E57" s="6"/>
      <c r="F57" s="6"/>
      <c r="G57" s="4"/>
      <c r="H57" s="10"/>
    </row>
  </sheetData>
  <mergeCells count="25">
    <mergeCell ref="C45:E45"/>
    <mergeCell ref="C44:E44"/>
    <mergeCell ref="C50:E50"/>
    <mergeCell ref="B55:F55"/>
    <mergeCell ref="C51:E51"/>
    <mergeCell ref="C52:E52"/>
    <mergeCell ref="C53:E53"/>
    <mergeCell ref="C54:E54"/>
    <mergeCell ref="C47:E47"/>
    <mergeCell ref="B56:F56"/>
    <mergeCell ref="C48:E48"/>
    <mergeCell ref="C49:E49"/>
    <mergeCell ref="C43:E43"/>
    <mergeCell ref="B7:F7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6:E46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4F11"/>
    <pageSetUpPr fitToPage="1"/>
  </sheetPr>
  <dimension ref="A1:H126"/>
  <sheetViews>
    <sheetView tabSelected="1" zoomScaleNormal="84" workbookViewId="0">
      <pane ySplit="9" topLeftCell="A37" activePane="bottomLeft" state="frozen"/>
      <selection pane="bottomLeft" activeCell="M7" sqref="M7"/>
    </sheetView>
  </sheetViews>
  <sheetFormatPr defaultColWidth="8.7109375" defaultRowHeight="15" outlineLevelCol="1"/>
  <cols>
    <col min="1" max="1" width="1" customWidth="1"/>
    <col min="2" max="2" width="46.7109375" customWidth="1"/>
    <col min="3" max="3" width="9.140625" style="2" customWidth="1"/>
    <col min="4" max="4" width="16.7109375" style="2" customWidth="1"/>
    <col min="5" max="5" width="19.140625" style="36" hidden="1" customWidth="1" outlineLevel="1"/>
    <col min="6" max="6" width="17.28515625" style="36" hidden="1" customWidth="1" outlineLevel="1"/>
    <col min="7" max="7" width="25.7109375" style="36" customWidth="1" collapsed="1"/>
    <col min="8" max="8" width="25.140625" style="36" customWidth="1"/>
    <col min="9" max="9" width="0.7109375" customWidth="1"/>
  </cols>
  <sheetData>
    <row r="1" spans="1:8" ht="4.9000000000000004" customHeight="1" thickBot="1"/>
    <row r="2" spans="1:8" ht="28.5" customHeight="1">
      <c r="B2" s="76"/>
      <c r="C2" s="77"/>
      <c r="D2" s="77"/>
      <c r="E2" s="77"/>
      <c r="F2" s="77"/>
      <c r="G2" s="77"/>
      <c r="H2" s="78"/>
    </row>
    <row r="3" spans="1:8" ht="28.5" customHeight="1">
      <c r="B3" s="79"/>
      <c r="C3" s="80"/>
      <c r="D3" s="80"/>
      <c r="E3" s="80"/>
      <c r="F3" s="80"/>
      <c r="G3" s="85" t="s">
        <v>174</v>
      </c>
      <c r="H3" s="81"/>
    </row>
    <row r="4" spans="1:8" ht="28.15" customHeight="1">
      <c r="B4" s="79"/>
      <c r="C4" s="80"/>
      <c r="D4" s="80"/>
      <c r="E4" s="80"/>
      <c r="F4" s="80"/>
      <c r="G4" s="84">
        <v>95</v>
      </c>
      <c r="H4" s="81"/>
    </row>
    <row r="5" spans="1:8" ht="28.5" customHeight="1">
      <c r="B5" s="79"/>
      <c r="C5" s="80"/>
      <c r="D5" s="80"/>
      <c r="E5" s="80"/>
      <c r="F5" s="80"/>
      <c r="G5" s="80"/>
      <c r="H5" s="81"/>
    </row>
    <row r="6" spans="1:8" ht="28.5" customHeight="1">
      <c r="B6" s="79"/>
      <c r="C6" s="80"/>
      <c r="D6" s="80"/>
      <c r="E6" s="80"/>
      <c r="F6" s="80"/>
      <c r="G6" s="80"/>
      <c r="H6" s="81"/>
    </row>
    <row r="7" spans="1:8" ht="28.9" customHeight="1">
      <c r="B7" s="113" t="s">
        <v>175</v>
      </c>
      <c r="C7" s="114"/>
      <c r="D7" s="114"/>
      <c r="E7" s="114"/>
      <c r="F7" s="114"/>
      <c r="G7" s="114"/>
      <c r="H7" s="115"/>
    </row>
    <row r="8" spans="1:8" ht="27" customHeight="1" thickBot="1">
      <c r="B8" s="119" t="s">
        <v>140</v>
      </c>
      <c r="C8" s="120"/>
      <c r="D8" s="120"/>
      <c r="E8" s="120"/>
      <c r="F8" s="120"/>
      <c r="G8" s="120"/>
      <c r="H8" s="121"/>
    </row>
    <row r="9" spans="1:8" s="21" customFormat="1" ht="52.15" customHeight="1" thickBot="1">
      <c r="A9" s="24"/>
      <c r="B9" s="83" t="s">
        <v>75</v>
      </c>
      <c r="C9" s="57" t="s">
        <v>76</v>
      </c>
      <c r="D9" s="58" t="s">
        <v>125</v>
      </c>
      <c r="E9" s="59" t="s">
        <v>171</v>
      </c>
      <c r="F9" s="60" t="s">
        <v>172</v>
      </c>
      <c r="G9" s="62" t="s">
        <v>138</v>
      </c>
      <c r="H9" s="63" t="s">
        <v>139</v>
      </c>
    </row>
    <row r="10" spans="1:8" ht="16.5" thickBot="1">
      <c r="A10" s="22"/>
      <c r="B10" s="116" t="s">
        <v>123</v>
      </c>
      <c r="C10" s="117"/>
      <c r="D10" s="117"/>
      <c r="E10" s="117"/>
      <c r="F10" s="117"/>
      <c r="G10" s="117"/>
      <c r="H10" s="118"/>
    </row>
    <row r="11" spans="1:8" ht="15" customHeight="1">
      <c r="A11" s="23"/>
      <c r="B11" s="39" t="s">
        <v>4</v>
      </c>
      <c r="C11" s="40">
        <v>1</v>
      </c>
      <c r="D11" s="52">
        <v>118</v>
      </c>
      <c r="E11" s="41">
        <v>0.28999999999999998</v>
      </c>
      <c r="F11" s="41">
        <v>0.31</v>
      </c>
      <c r="G11" s="53">
        <f>D11*(1-E11)</f>
        <v>83.78</v>
      </c>
      <c r="H11" s="54">
        <f>D11*(1-F11)</f>
        <v>81.419999999999987</v>
      </c>
    </row>
    <row r="12" spans="1:8">
      <c r="A12" s="23"/>
      <c r="B12" s="27" t="s">
        <v>55</v>
      </c>
      <c r="C12" s="28">
        <v>1</v>
      </c>
      <c r="D12" s="29">
        <v>84.3</v>
      </c>
      <c r="E12" s="37">
        <v>0.37</v>
      </c>
      <c r="F12" s="37">
        <v>0.4</v>
      </c>
      <c r="G12" s="42">
        <f>D12*(1-E12)</f>
        <v>53.109000000000002</v>
      </c>
      <c r="H12" s="43">
        <f>D12*(1-F12)</f>
        <v>50.58</v>
      </c>
    </row>
    <row r="13" spans="1:8" ht="15.75" thickBot="1">
      <c r="A13" s="23"/>
      <c r="B13" s="30" t="s">
        <v>132</v>
      </c>
      <c r="C13" s="31">
        <v>1</v>
      </c>
      <c r="D13" s="32">
        <v>1.52</v>
      </c>
      <c r="E13" s="38">
        <v>0.31</v>
      </c>
      <c r="F13" s="38">
        <v>0.31</v>
      </c>
      <c r="G13" s="44">
        <f>D13*(1-E13)</f>
        <v>1.0488</v>
      </c>
      <c r="H13" s="45">
        <f>D13*(1-F13)</f>
        <v>1.0488</v>
      </c>
    </row>
    <row r="14" spans="1:8">
      <c r="B14" s="55"/>
      <c r="C14" s="55"/>
      <c r="D14" s="55"/>
      <c r="E14" s="55"/>
      <c r="F14" s="55"/>
      <c r="G14" s="75">
        <f>($C11*G11+$C12*G12+$C13*G13)*$G$4</f>
        <v>13104.091</v>
      </c>
      <c r="H14" s="75">
        <f>($C11*H11+$C12*H12+$C13*H13)*$G$4</f>
        <v>12639.636</v>
      </c>
    </row>
    <row r="15" spans="1:8" ht="15.75" thickBot="1">
      <c r="A15" s="23"/>
      <c r="B15" s="55"/>
      <c r="C15" s="55"/>
      <c r="D15" s="55"/>
      <c r="E15" s="55"/>
      <c r="F15" s="55"/>
      <c r="G15" s="55"/>
      <c r="H15" s="55"/>
    </row>
    <row r="16" spans="1:8" ht="16.5" thickBot="1">
      <c r="A16" s="23"/>
      <c r="B16" s="122" t="s">
        <v>105</v>
      </c>
      <c r="C16" s="123"/>
      <c r="D16" s="123"/>
      <c r="E16" s="123"/>
      <c r="F16" s="123"/>
      <c r="G16" s="123"/>
      <c r="H16" s="124"/>
    </row>
    <row r="17" spans="1:8" ht="15" customHeight="1">
      <c r="A17" s="23"/>
      <c r="B17" s="39" t="s">
        <v>4</v>
      </c>
      <c r="C17" s="40">
        <v>1</v>
      </c>
      <c r="D17" s="52">
        <v>118</v>
      </c>
      <c r="E17" s="41">
        <v>0.28999999999999998</v>
      </c>
      <c r="F17" s="41">
        <v>0.31</v>
      </c>
      <c r="G17" s="53">
        <f>D17*(1-E17)</f>
        <v>83.78</v>
      </c>
      <c r="H17" s="54">
        <f>D17*(1-F17)</f>
        <v>81.419999999999987</v>
      </c>
    </row>
    <row r="18" spans="1:8">
      <c r="A18" s="23"/>
      <c r="B18" s="27" t="s">
        <v>60</v>
      </c>
      <c r="C18" s="28">
        <v>1</v>
      </c>
      <c r="D18" s="29">
        <v>116.69999999999999</v>
      </c>
      <c r="E18" s="37">
        <v>0.37</v>
      </c>
      <c r="F18" s="37">
        <v>0.4</v>
      </c>
      <c r="G18" s="42">
        <f>D18*(1-E18)</f>
        <v>73.520999999999987</v>
      </c>
      <c r="H18" s="43">
        <f>D18*(1-F18)</f>
        <v>70.02</v>
      </c>
    </row>
    <row r="19" spans="1:8" ht="15.75" thickBot="1">
      <c r="A19" s="23"/>
      <c r="B19" s="30" t="s">
        <v>132</v>
      </c>
      <c r="C19" s="31">
        <v>1</v>
      </c>
      <c r="D19" s="32">
        <v>1.52</v>
      </c>
      <c r="E19" s="38">
        <v>0.31</v>
      </c>
      <c r="F19" s="38">
        <v>0.31</v>
      </c>
      <c r="G19" s="44">
        <f>D19*(1-E19)</f>
        <v>1.0488</v>
      </c>
      <c r="H19" s="45">
        <f>D19*(1-F19)</f>
        <v>1.0488</v>
      </c>
    </row>
    <row r="20" spans="1:8">
      <c r="B20" s="55"/>
      <c r="C20" s="55"/>
      <c r="D20" s="55"/>
      <c r="E20" s="55"/>
      <c r="F20" s="55"/>
      <c r="G20" s="75">
        <f>($C17*G17+$C18*G18+$C19*G19)*$G$4</f>
        <v>15043.230999999998</v>
      </c>
      <c r="H20" s="75">
        <f>($C17*H17+$C18*H18+$C19*H19)*$G$4</f>
        <v>14486.436</v>
      </c>
    </row>
    <row r="21" spans="1:8" ht="15.75" thickBot="1">
      <c r="A21" s="23"/>
      <c r="B21" s="55"/>
      <c r="C21" s="55"/>
      <c r="D21" s="55"/>
      <c r="E21" s="55"/>
      <c r="F21" s="55"/>
      <c r="G21" s="55"/>
      <c r="H21" s="55"/>
    </row>
    <row r="22" spans="1:8" ht="16.5" thickBot="1">
      <c r="A22" s="23"/>
      <c r="B22" s="122" t="s">
        <v>124</v>
      </c>
      <c r="C22" s="123"/>
      <c r="D22" s="123"/>
      <c r="E22" s="123"/>
      <c r="F22" s="123"/>
      <c r="G22" s="123"/>
      <c r="H22" s="124"/>
    </row>
    <row r="23" spans="1:8">
      <c r="A23" s="23"/>
      <c r="B23" s="39" t="s">
        <v>4</v>
      </c>
      <c r="C23" s="40">
        <v>1</v>
      </c>
      <c r="D23" s="52">
        <v>118</v>
      </c>
      <c r="E23" s="41">
        <v>0.28999999999999998</v>
      </c>
      <c r="F23" s="41">
        <v>0.31</v>
      </c>
      <c r="G23" s="53">
        <f>D23*(1-E23)</f>
        <v>83.78</v>
      </c>
      <c r="H23" s="54">
        <f>D23*(1-F23)</f>
        <v>81.419999999999987</v>
      </c>
    </row>
    <row r="24" spans="1:8">
      <c r="A24" s="23"/>
      <c r="B24" s="27" t="s">
        <v>60</v>
      </c>
      <c r="C24" s="28">
        <v>1</v>
      </c>
      <c r="D24" s="29">
        <v>116.69999999999999</v>
      </c>
      <c r="E24" s="37">
        <v>0.37</v>
      </c>
      <c r="F24" s="37">
        <v>0.4</v>
      </c>
      <c r="G24" s="42">
        <f>D24*(1-E24)</f>
        <v>73.520999999999987</v>
      </c>
      <c r="H24" s="43">
        <f>D24*(1-F24)</f>
        <v>70.02</v>
      </c>
    </row>
    <row r="25" spans="1:8" ht="15.75" thickBot="1">
      <c r="A25" s="23"/>
      <c r="B25" s="30" t="s">
        <v>132</v>
      </c>
      <c r="C25" s="31">
        <v>1</v>
      </c>
      <c r="D25" s="32">
        <v>1.52</v>
      </c>
      <c r="E25" s="38">
        <v>0.31</v>
      </c>
      <c r="F25" s="38">
        <v>0.31</v>
      </c>
      <c r="G25" s="44">
        <f>D25*(1-E25)</f>
        <v>1.0488</v>
      </c>
      <c r="H25" s="45">
        <f>D25*(1-F25)</f>
        <v>1.0488</v>
      </c>
    </row>
    <row r="26" spans="1:8">
      <c r="B26" s="55"/>
      <c r="C26" s="55"/>
      <c r="D26" s="55"/>
      <c r="E26" s="55"/>
      <c r="F26" s="55"/>
      <c r="G26" s="75">
        <f>($C23*G23+$C24*G24+$C25*G25)*$G$4</f>
        <v>15043.230999999998</v>
      </c>
      <c r="H26" s="75">
        <f>($C23*H23+$C24*H24+$C25*H25)*$G$4</f>
        <v>14486.436</v>
      </c>
    </row>
    <row r="27" spans="1:8" ht="15.75" thickBot="1">
      <c r="A27" s="23"/>
      <c r="B27" s="55"/>
      <c r="C27" s="55"/>
      <c r="D27" s="55"/>
      <c r="E27" s="55"/>
      <c r="F27" s="55"/>
      <c r="G27" s="55"/>
      <c r="H27" s="55"/>
    </row>
    <row r="28" spans="1:8" ht="16.5" thickBot="1">
      <c r="A28" s="23"/>
      <c r="B28" s="122" t="s">
        <v>103</v>
      </c>
      <c r="C28" s="123"/>
      <c r="D28" s="123"/>
      <c r="E28" s="123"/>
      <c r="F28" s="123"/>
      <c r="G28" s="123"/>
      <c r="H28" s="124"/>
    </row>
    <row r="29" spans="1:8">
      <c r="A29" s="23"/>
      <c r="B29" s="39" t="s">
        <v>4</v>
      </c>
      <c r="C29" s="40">
        <v>1</v>
      </c>
      <c r="D29" s="52">
        <v>118</v>
      </c>
      <c r="E29" s="41">
        <v>0.28999999999999998</v>
      </c>
      <c r="F29" s="41">
        <v>0.31</v>
      </c>
      <c r="G29" s="53">
        <f>D29*(1-E29)</f>
        <v>83.78</v>
      </c>
      <c r="H29" s="54">
        <f>D29*(1-F29)</f>
        <v>81.419999999999987</v>
      </c>
    </row>
    <row r="30" spans="1:8">
      <c r="A30" s="23"/>
      <c r="B30" s="27" t="s">
        <v>72</v>
      </c>
      <c r="C30" s="28">
        <v>1</v>
      </c>
      <c r="D30" s="29">
        <v>136</v>
      </c>
      <c r="E30" s="37">
        <v>0.37</v>
      </c>
      <c r="F30" s="37">
        <v>0.4</v>
      </c>
      <c r="G30" s="42">
        <f>D30*(1-E30)</f>
        <v>85.68</v>
      </c>
      <c r="H30" s="43">
        <f>D30*(1-F30)</f>
        <v>81.599999999999994</v>
      </c>
    </row>
    <row r="31" spans="1:8" ht="15.75" thickBot="1">
      <c r="A31" s="23"/>
      <c r="B31" s="30" t="s">
        <v>132</v>
      </c>
      <c r="C31" s="31">
        <v>1</v>
      </c>
      <c r="D31" s="32">
        <v>1.52</v>
      </c>
      <c r="E31" s="38">
        <v>0.31</v>
      </c>
      <c r="F31" s="38">
        <v>0.31</v>
      </c>
      <c r="G31" s="44">
        <f>D31*(1-E31)</f>
        <v>1.0488</v>
      </c>
      <c r="H31" s="45">
        <f>D31*(1-F31)</f>
        <v>1.0488</v>
      </c>
    </row>
    <row r="32" spans="1:8">
      <c r="B32" s="55"/>
      <c r="C32" s="55"/>
      <c r="D32" s="55"/>
      <c r="E32" s="55"/>
      <c r="F32" s="55"/>
      <c r="G32" s="75">
        <f>($C29*G29+$C30*G30+$C31*G31)*$G$4</f>
        <v>16198.336000000001</v>
      </c>
      <c r="H32" s="75">
        <f>($C29*H29+$C30*H30+$C31*H31)*$G$4</f>
        <v>15586.535999999998</v>
      </c>
    </row>
    <row r="33" spans="2:8" ht="15.75" thickBot="1">
      <c r="B33" s="55"/>
      <c r="C33" s="55"/>
      <c r="D33" s="55"/>
      <c r="E33" s="55"/>
      <c r="F33" s="55"/>
      <c r="G33" s="55"/>
      <c r="H33" s="55"/>
    </row>
    <row r="34" spans="2:8" ht="16.5" thickBot="1">
      <c r="B34" s="122" t="s">
        <v>104</v>
      </c>
      <c r="C34" s="123"/>
      <c r="D34" s="123"/>
      <c r="E34" s="123"/>
      <c r="F34" s="123"/>
      <c r="G34" s="123"/>
      <c r="H34" s="124"/>
    </row>
    <row r="35" spans="2:8">
      <c r="B35" s="39" t="s">
        <v>4</v>
      </c>
      <c r="C35" s="40">
        <v>1</v>
      </c>
      <c r="D35" s="52">
        <v>118</v>
      </c>
      <c r="E35" s="41">
        <v>0.28999999999999998</v>
      </c>
      <c r="F35" s="41">
        <v>0.31</v>
      </c>
      <c r="G35" s="53">
        <f>D35*(1-E35)</f>
        <v>83.78</v>
      </c>
      <c r="H35" s="54">
        <f>D35*(1-F35)</f>
        <v>81.419999999999987</v>
      </c>
    </row>
    <row r="36" spans="2:8">
      <c r="B36" s="27" t="s">
        <v>53</v>
      </c>
      <c r="C36" s="28">
        <v>1</v>
      </c>
      <c r="D36" s="29">
        <v>197.6</v>
      </c>
      <c r="E36" s="37">
        <v>0.37</v>
      </c>
      <c r="F36" s="37">
        <v>0.4</v>
      </c>
      <c r="G36" s="42">
        <f>D36*(1-E36)</f>
        <v>124.488</v>
      </c>
      <c r="H36" s="43">
        <f>D36*(1-F36)</f>
        <v>118.55999999999999</v>
      </c>
    </row>
    <row r="37" spans="2:8" ht="15.75" thickBot="1">
      <c r="B37" s="30" t="s">
        <v>132</v>
      </c>
      <c r="C37" s="31">
        <v>1</v>
      </c>
      <c r="D37" s="32">
        <v>1.52</v>
      </c>
      <c r="E37" s="38">
        <v>0.31</v>
      </c>
      <c r="F37" s="38">
        <v>0.31</v>
      </c>
      <c r="G37" s="44">
        <f>D37*(1-E37)</f>
        <v>1.0488</v>
      </c>
      <c r="H37" s="45">
        <f>D37*(1-F37)</f>
        <v>1.0488</v>
      </c>
    </row>
    <row r="38" spans="2:8">
      <c r="B38" s="55"/>
      <c r="C38" s="55"/>
      <c r="D38" s="55"/>
      <c r="E38" s="55"/>
      <c r="F38" s="55"/>
      <c r="G38" s="75">
        <f>($C35*G35+$C36*G36+$C37*G37)*$G$4</f>
        <v>19885.096000000001</v>
      </c>
      <c r="H38" s="75">
        <f>($C35*H35+$C36*H36+$C37*H37)*$G$4</f>
        <v>19097.735999999997</v>
      </c>
    </row>
    <row r="39" spans="2:8" ht="15.75" thickBot="1">
      <c r="B39" s="55"/>
      <c r="C39" s="55"/>
      <c r="D39" s="55"/>
      <c r="E39" s="55"/>
      <c r="F39" s="55"/>
      <c r="G39" s="55"/>
      <c r="H39" s="55"/>
    </row>
    <row r="40" spans="2:8" ht="16.5" thickBot="1">
      <c r="B40" s="122" t="s">
        <v>121</v>
      </c>
      <c r="C40" s="123"/>
      <c r="D40" s="123"/>
      <c r="E40" s="123"/>
      <c r="F40" s="123"/>
      <c r="G40" s="123"/>
      <c r="H40" s="124"/>
    </row>
    <row r="41" spans="2:8">
      <c r="B41" s="39" t="s">
        <v>4</v>
      </c>
      <c r="C41" s="40">
        <v>1</v>
      </c>
      <c r="D41" s="52">
        <v>118</v>
      </c>
      <c r="E41" s="41">
        <v>0.28999999999999998</v>
      </c>
      <c r="F41" s="41">
        <v>0.31</v>
      </c>
      <c r="G41" s="53">
        <f>D41*(1-E41)</f>
        <v>83.78</v>
      </c>
      <c r="H41" s="54">
        <f>D41*(1-F41)</f>
        <v>81.419999999999987</v>
      </c>
    </row>
    <row r="42" spans="2:8">
      <c r="B42" s="27" t="s">
        <v>68</v>
      </c>
      <c r="C42" s="28">
        <v>1</v>
      </c>
      <c r="D42" s="29">
        <v>293.5</v>
      </c>
      <c r="E42" s="37">
        <v>0.37</v>
      </c>
      <c r="F42" s="37">
        <v>0.4</v>
      </c>
      <c r="G42" s="42">
        <f>D42*(1-E42)</f>
        <v>184.905</v>
      </c>
      <c r="H42" s="43">
        <f>D42*(1-F42)</f>
        <v>176.1</v>
      </c>
    </row>
    <row r="43" spans="2:8" ht="15.75" thickBot="1">
      <c r="B43" s="30" t="s">
        <v>132</v>
      </c>
      <c r="C43" s="31">
        <v>1</v>
      </c>
      <c r="D43" s="32">
        <v>1.52</v>
      </c>
      <c r="E43" s="38">
        <v>0.31</v>
      </c>
      <c r="F43" s="38">
        <v>0.31</v>
      </c>
      <c r="G43" s="44">
        <f>D43*(1-E43)</f>
        <v>1.0488</v>
      </c>
      <c r="H43" s="45">
        <f>D43*(1-F43)</f>
        <v>1.0488</v>
      </c>
    </row>
    <row r="44" spans="2:8">
      <c r="B44" s="55"/>
      <c r="C44" s="55"/>
      <c r="D44" s="55"/>
      <c r="E44" s="55"/>
      <c r="F44" s="55"/>
      <c r="G44" s="75">
        <f>($C41*G41+$C42*G42+$C43*G43)*$G$4</f>
        <v>25624.710999999996</v>
      </c>
      <c r="H44" s="75">
        <f>($C41*H41+$C42*H42+$C43*H43)*$G$4</f>
        <v>24564.036</v>
      </c>
    </row>
    <row r="45" spans="2:8" ht="15.75" thickBot="1">
      <c r="B45" s="55"/>
      <c r="C45" s="55"/>
      <c r="D45" s="55"/>
      <c r="E45" s="55"/>
      <c r="F45" s="55"/>
      <c r="G45" s="55"/>
      <c r="H45" s="55"/>
    </row>
    <row r="46" spans="2:8" ht="16.5" thickBot="1">
      <c r="B46" s="122" t="s">
        <v>122</v>
      </c>
      <c r="C46" s="123"/>
      <c r="D46" s="123"/>
      <c r="E46" s="123"/>
      <c r="F46" s="123"/>
      <c r="G46" s="123"/>
      <c r="H46" s="124"/>
    </row>
    <row r="47" spans="2:8">
      <c r="B47" s="39" t="s">
        <v>4</v>
      </c>
      <c r="C47" s="40">
        <v>1</v>
      </c>
      <c r="D47" s="52">
        <v>118</v>
      </c>
      <c r="E47" s="41">
        <v>0.28999999999999998</v>
      </c>
      <c r="F47" s="41">
        <v>0.31</v>
      </c>
      <c r="G47" s="53">
        <f t="shared" ref="G47:G51" si="0">D47*(1-E47)</f>
        <v>83.78</v>
      </c>
      <c r="H47" s="54">
        <f t="shared" ref="H47:H51" si="1">D47*(1-F47)</f>
        <v>81.419999999999987</v>
      </c>
    </row>
    <row r="48" spans="2:8">
      <c r="B48" s="27" t="s">
        <v>54</v>
      </c>
      <c r="C48" s="28">
        <v>2</v>
      </c>
      <c r="D48" s="29">
        <v>246.2</v>
      </c>
      <c r="E48" s="37">
        <v>0.37</v>
      </c>
      <c r="F48" s="37">
        <v>0.4</v>
      </c>
      <c r="G48" s="42">
        <f t="shared" si="0"/>
        <v>155.10599999999999</v>
      </c>
      <c r="H48" s="43">
        <f t="shared" si="1"/>
        <v>147.72</v>
      </c>
    </row>
    <row r="49" spans="2:8">
      <c r="B49" s="27" t="s">
        <v>129</v>
      </c>
      <c r="C49" s="28">
        <v>2</v>
      </c>
      <c r="D49" s="46">
        <v>204.00000000000003</v>
      </c>
      <c r="E49" s="37">
        <v>0.31</v>
      </c>
      <c r="F49" s="37">
        <v>0.31</v>
      </c>
      <c r="G49" s="47">
        <f>D49*(1-E49)</f>
        <v>140.76000000000002</v>
      </c>
      <c r="H49" s="48">
        <f t="shared" si="1"/>
        <v>140.76000000000002</v>
      </c>
    </row>
    <row r="50" spans="2:8">
      <c r="B50" s="27" t="s">
        <v>57</v>
      </c>
      <c r="C50" s="28">
        <v>1</v>
      </c>
      <c r="D50" s="46">
        <v>10990</v>
      </c>
      <c r="E50" s="37">
        <v>0.2</v>
      </c>
      <c r="F50" s="37">
        <v>0.22</v>
      </c>
      <c r="G50" s="47">
        <f t="shared" si="0"/>
        <v>8792</v>
      </c>
      <c r="H50" s="48">
        <f t="shared" si="1"/>
        <v>8572.2000000000007</v>
      </c>
    </row>
    <row r="51" spans="2:8" ht="15.75" thickBot="1">
      <c r="B51" s="30" t="s">
        <v>132</v>
      </c>
      <c r="C51" s="31">
        <v>2</v>
      </c>
      <c r="D51" s="32">
        <v>1.52</v>
      </c>
      <c r="E51" s="38">
        <v>0.31</v>
      </c>
      <c r="F51" s="38">
        <v>0.31</v>
      </c>
      <c r="G51" s="44">
        <f t="shared" si="0"/>
        <v>1.0488</v>
      </c>
      <c r="H51" s="45">
        <f t="shared" si="1"/>
        <v>1.0488</v>
      </c>
    </row>
    <row r="52" spans="2:8">
      <c r="B52" s="55"/>
      <c r="C52" s="55"/>
      <c r="D52" s="55"/>
      <c r="E52" s="55"/>
      <c r="F52" s="55"/>
      <c r="G52" s="75">
        <f>($C47*G47+$C48*G48+$C51*G51)*$G$4+$C49*G49+$C50*G50</f>
        <v>46702.031999999992</v>
      </c>
      <c r="H52" s="75">
        <f>($C47*H47+$C48*H48+$C51*H51)*$G$4+$C49*H49+$C50*H50</f>
        <v>44854.691999999995</v>
      </c>
    </row>
    <row r="53" spans="2:8" ht="15.75" thickBot="1">
      <c r="B53" s="55"/>
      <c r="C53" s="55"/>
      <c r="D53" s="55"/>
      <c r="E53" s="55"/>
      <c r="F53" s="55"/>
      <c r="G53" s="55"/>
      <c r="H53" s="55"/>
    </row>
    <row r="54" spans="2:8" ht="16.5" thickBot="1">
      <c r="B54" s="116" t="s">
        <v>170</v>
      </c>
      <c r="C54" s="117"/>
      <c r="D54" s="117"/>
      <c r="E54" s="117"/>
      <c r="F54" s="117"/>
      <c r="G54" s="117"/>
      <c r="H54" s="118"/>
    </row>
    <row r="55" spans="2:8">
      <c r="B55" s="39" t="s">
        <v>7</v>
      </c>
      <c r="C55" s="40">
        <v>1</v>
      </c>
      <c r="D55" s="52">
        <v>230</v>
      </c>
      <c r="E55" s="41">
        <v>0.28999999999999998</v>
      </c>
      <c r="F55" s="41">
        <v>0.32</v>
      </c>
      <c r="G55" s="53">
        <f t="shared" ref="G55:G57" si="2">D55*(1-E55)</f>
        <v>163.29999999999998</v>
      </c>
      <c r="H55" s="54">
        <f t="shared" ref="H55:H57" si="3">D55*(1-F55)</f>
        <v>156.39999999999998</v>
      </c>
    </row>
    <row r="56" spans="2:8">
      <c r="B56" s="27" t="s">
        <v>55</v>
      </c>
      <c r="C56" s="28">
        <v>1</v>
      </c>
      <c r="D56" s="29">
        <v>84.3</v>
      </c>
      <c r="E56" s="37">
        <v>0.37</v>
      </c>
      <c r="F56" s="37">
        <v>0.4</v>
      </c>
      <c r="G56" s="42">
        <f t="shared" si="2"/>
        <v>53.109000000000002</v>
      </c>
      <c r="H56" s="43">
        <f t="shared" si="3"/>
        <v>50.58</v>
      </c>
    </row>
    <row r="57" spans="2:8" ht="15.75" thickBot="1">
      <c r="B57" s="30" t="s">
        <v>132</v>
      </c>
      <c r="C57" s="31">
        <v>1</v>
      </c>
      <c r="D57" s="32">
        <v>1.52</v>
      </c>
      <c r="E57" s="38">
        <v>0.31</v>
      </c>
      <c r="F57" s="38">
        <v>0.31</v>
      </c>
      <c r="G57" s="44">
        <f t="shared" si="2"/>
        <v>1.0488</v>
      </c>
      <c r="H57" s="45">
        <f t="shared" si="3"/>
        <v>1.0488</v>
      </c>
    </row>
    <row r="58" spans="2:8">
      <c r="B58" s="55"/>
      <c r="C58" s="55"/>
      <c r="D58" s="55"/>
      <c r="E58" s="55"/>
      <c r="F58" s="55"/>
      <c r="G58" s="75">
        <f>($C55*G55+$C56*G56+$C57*G57)*$G$4</f>
        <v>20658.490999999998</v>
      </c>
      <c r="H58" s="75">
        <f>($C55*H55+$C56*H56+$C57*H57)*$G$4</f>
        <v>19762.735999999997</v>
      </c>
    </row>
    <row r="59" spans="2:8" ht="15.75" thickBot="1">
      <c r="B59" s="55"/>
      <c r="C59" s="55"/>
      <c r="D59" s="55"/>
      <c r="E59" s="55"/>
      <c r="F59" s="55"/>
      <c r="G59" s="55"/>
      <c r="H59" s="55"/>
    </row>
    <row r="60" spans="2:8" ht="16.5" thickBot="1">
      <c r="B60" s="116" t="s">
        <v>130</v>
      </c>
      <c r="C60" s="117"/>
      <c r="D60" s="117"/>
      <c r="E60" s="117"/>
      <c r="F60" s="117"/>
      <c r="G60" s="117"/>
      <c r="H60" s="118"/>
    </row>
    <row r="61" spans="2:8">
      <c r="B61" s="39" t="s">
        <v>7</v>
      </c>
      <c r="C61" s="40">
        <v>1</v>
      </c>
      <c r="D61" s="52">
        <v>230</v>
      </c>
      <c r="E61" s="41">
        <v>0.28999999999999998</v>
      </c>
      <c r="F61" s="41">
        <v>0.32</v>
      </c>
      <c r="G61" s="53">
        <f t="shared" ref="G61:G63" si="4">D61*(1-E61)</f>
        <v>163.29999999999998</v>
      </c>
      <c r="H61" s="54">
        <f t="shared" ref="H61:H63" si="5">D61*(1-F61)</f>
        <v>156.39999999999998</v>
      </c>
    </row>
    <row r="62" spans="2:8">
      <c r="B62" s="27" t="s">
        <v>53</v>
      </c>
      <c r="C62" s="28">
        <v>1</v>
      </c>
      <c r="D62" s="29">
        <v>197.6</v>
      </c>
      <c r="E62" s="37">
        <v>0.37</v>
      </c>
      <c r="F62" s="37">
        <v>0.4</v>
      </c>
      <c r="G62" s="42">
        <f t="shared" si="4"/>
        <v>124.488</v>
      </c>
      <c r="H62" s="43">
        <f t="shared" si="5"/>
        <v>118.55999999999999</v>
      </c>
    </row>
    <row r="63" spans="2:8" ht="15.75" thickBot="1">
      <c r="B63" s="30" t="s">
        <v>132</v>
      </c>
      <c r="C63" s="31">
        <v>1</v>
      </c>
      <c r="D63" s="32">
        <v>1.52</v>
      </c>
      <c r="E63" s="38">
        <v>0.31</v>
      </c>
      <c r="F63" s="38">
        <v>0.31</v>
      </c>
      <c r="G63" s="44">
        <f t="shared" si="4"/>
        <v>1.0488</v>
      </c>
      <c r="H63" s="45">
        <f t="shared" si="5"/>
        <v>1.0488</v>
      </c>
    </row>
    <row r="64" spans="2:8">
      <c r="B64" s="55"/>
      <c r="C64" s="55"/>
      <c r="D64" s="55"/>
      <c r="E64" s="55"/>
      <c r="F64" s="55"/>
      <c r="G64" s="75">
        <f>($C61*G61+$C62*G62+$C63*G63)*$G$4</f>
        <v>27439.496000000003</v>
      </c>
      <c r="H64" s="75">
        <f>($C61*H61+$C62*H62+$C63*H63)*$G$4</f>
        <v>26220.835999999996</v>
      </c>
    </row>
    <row r="65" spans="2:8" ht="15.75" thickBot="1">
      <c r="B65" s="55"/>
      <c r="C65" s="55"/>
      <c r="D65" s="55"/>
      <c r="E65" s="55"/>
      <c r="F65" s="55"/>
      <c r="G65" s="55"/>
      <c r="H65" s="55"/>
    </row>
    <row r="66" spans="2:8" ht="16.5" thickBot="1">
      <c r="B66" s="116" t="s">
        <v>131</v>
      </c>
      <c r="C66" s="117"/>
      <c r="D66" s="117"/>
      <c r="E66" s="117"/>
      <c r="F66" s="117"/>
      <c r="G66" s="117"/>
      <c r="H66" s="118"/>
    </row>
    <row r="67" spans="2:8">
      <c r="B67" s="39" t="s">
        <v>7</v>
      </c>
      <c r="C67" s="40">
        <v>1</v>
      </c>
      <c r="D67" s="52">
        <v>230</v>
      </c>
      <c r="E67" s="41">
        <v>0.28999999999999998</v>
      </c>
      <c r="F67" s="41">
        <v>0.32</v>
      </c>
      <c r="G67" s="53">
        <f t="shared" ref="G67:G69" si="6">D67*(1-E67)</f>
        <v>163.29999999999998</v>
      </c>
      <c r="H67" s="54">
        <f t="shared" ref="H67:H69" si="7">D67*(1-F67)</f>
        <v>156.39999999999998</v>
      </c>
    </row>
    <row r="68" spans="2:8">
      <c r="B68" s="27" t="s">
        <v>52</v>
      </c>
      <c r="C68" s="28">
        <v>1</v>
      </c>
      <c r="D68" s="29">
        <v>237.9</v>
      </c>
      <c r="E68" s="37">
        <v>0.37</v>
      </c>
      <c r="F68" s="37">
        <v>0.4</v>
      </c>
      <c r="G68" s="42">
        <f t="shared" si="6"/>
        <v>149.87700000000001</v>
      </c>
      <c r="H68" s="43">
        <f t="shared" si="7"/>
        <v>142.74</v>
      </c>
    </row>
    <row r="69" spans="2:8" ht="15.75" thickBot="1">
      <c r="B69" s="30" t="s">
        <v>132</v>
      </c>
      <c r="C69" s="31">
        <v>1</v>
      </c>
      <c r="D69" s="32">
        <v>1.52</v>
      </c>
      <c r="E69" s="38">
        <v>0.31</v>
      </c>
      <c r="F69" s="38">
        <v>0.31</v>
      </c>
      <c r="G69" s="44">
        <f t="shared" si="6"/>
        <v>1.0488</v>
      </c>
      <c r="H69" s="45">
        <f t="shared" si="7"/>
        <v>1.0488</v>
      </c>
    </row>
    <row r="70" spans="2:8">
      <c r="B70" s="55"/>
      <c r="C70" s="55"/>
      <c r="D70" s="55"/>
      <c r="E70" s="55"/>
      <c r="F70" s="55"/>
      <c r="G70" s="75">
        <f>($C67*G67+$C68*G68+$C69*G69)*$G$4</f>
        <v>29851.451000000005</v>
      </c>
      <c r="H70" s="75">
        <f>($C67*H67+$C68*H68+$C69*H69)*$G$4</f>
        <v>28517.936000000002</v>
      </c>
    </row>
    <row r="71" spans="2:8" ht="15.75" thickBot="1">
      <c r="B71" s="55"/>
      <c r="C71" s="55"/>
      <c r="D71" s="55"/>
      <c r="E71" s="55"/>
      <c r="F71" s="55"/>
      <c r="G71" s="55"/>
      <c r="H71" s="55"/>
    </row>
    <row r="72" spans="2:8" ht="16.5" thickBot="1">
      <c r="B72" s="116" t="s">
        <v>84</v>
      </c>
      <c r="C72" s="117"/>
      <c r="D72" s="117"/>
      <c r="E72" s="117"/>
      <c r="F72" s="117"/>
      <c r="G72" s="117"/>
      <c r="H72" s="118"/>
    </row>
    <row r="73" spans="2:8">
      <c r="B73" s="39" t="s">
        <v>7</v>
      </c>
      <c r="C73" s="40">
        <v>1</v>
      </c>
      <c r="D73" s="52">
        <v>230</v>
      </c>
      <c r="E73" s="41">
        <v>0.28999999999999998</v>
      </c>
      <c r="F73" s="41">
        <v>0.32</v>
      </c>
      <c r="G73" s="53">
        <f t="shared" ref="G73:G77" si="8">D73*(1-E73)</f>
        <v>163.29999999999998</v>
      </c>
      <c r="H73" s="54">
        <f t="shared" ref="H73:H77" si="9">D73*(1-F73)</f>
        <v>156.39999999999998</v>
      </c>
    </row>
    <row r="74" spans="2:8">
      <c r="B74" s="27" t="s">
        <v>54</v>
      </c>
      <c r="C74" s="28">
        <v>2</v>
      </c>
      <c r="D74" s="29">
        <v>246.2</v>
      </c>
      <c r="E74" s="37">
        <v>0.37</v>
      </c>
      <c r="F74" s="37">
        <v>0.4</v>
      </c>
      <c r="G74" s="42">
        <f t="shared" si="8"/>
        <v>155.10599999999999</v>
      </c>
      <c r="H74" s="43">
        <f t="shared" si="9"/>
        <v>147.72</v>
      </c>
    </row>
    <row r="75" spans="2:8">
      <c r="B75" s="27" t="s">
        <v>132</v>
      </c>
      <c r="C75" s="28">
        <v>2</v>
      </c>
      <c r="D75" s="29">
        <v>1.52</v>
      </c>
      <c r="E75" s="37">
        <v>0.31</v>
      </c>
      <c r="F75" s="37">
        <v>0.31</v>
      </c>
      <c r="G75" s="42">
        <f t="shared" si="8"/>
        <v>1.0488</v>
      </c>
      <c r="H75" s="43">
        <f t="shared" si="9"/>
        <v>1.0488</v>
      </c>
    </row>
    <row r="76" spans="2:8">
      <c r="B76" s="27" t="s">
        <v>57</v>
      </c>
      <c r="C76" s="28">
        <v>1</v>
      </c>
      <c r="D76" s="46">
        <v>10990</v>
      </c>
      <c r="E76" s="37">
        <v>0.2</v>
      </c>
      <c r="F76" s="37">
        <v>0.22</v>
      </c>
      <c r="G76" s="47">
        <f t="shared" si="8"/>
        <v>8792</v>
      </c>
      <c r="H76" s="48">
        <f t="shared" si="9"/>
        <v>8572.2000000000007</v>
      </c>
    </row>
    <row r="77" spans="2:8" ht="15.75" thickBot="1">
      <c r="B77" s="30" t="s">
        <v>129</v>
      </c>
      <c r="C77" s="31">
        <v>2</v>
      </c>
      <c r="D77" s="49">
        <v>204.00000000000003</v>
      </c>
      <c r="E77" s="38">
        <v>0.31</v>
      </c>
      <c r="F77" s="38">
        <v>0.31</v>
      </c>
      <c r="G77" s="50">
        <f t="shared" si="8"/>
        <v>140.76000000000002</v>
      </c>
      <c r="H77" s="51">
        <f t="shared" si="9"/>
        <v>140.76000000000002</v>
      </c>
    </row>
    <row r="78" spans="2:8">
      <c r="B78" s="55"/>
      <c r="C78" s="55"/>
      <c r="D78" s="55"/>
      <c r="E78" s="55"/>
      <c r="F78" s="55"/>
      <c r="G78" s="75">
        <f>($C73*G73+$C74*G74+$C77*G77)*$G$4+$C75*G75+$C76*G76</f>
        <v>80522.137599999987</v>
      </c>
      <c r="H78" s="75">
        <f>($C73*H73+$C74*H74+$C77*H77)*$G$4+$C75*H75+$C76*H76</f>
        <v>78243.497599999988</v>
      </c>
    </row>
    <row r="79" spans="2:8" ht="15.75" thickBot="1">
      <c r="B79" s="55"/>
      <c r="C79" s="55"/>
      <c r="D79" s="55"/>
      <c r="E79" s="55"/>
      <c r="F79" s="55"/>
      <c r="G79" s="55"/>
      <c r="H79" s="55"/>
    </row>
    <row r="80" spans="2:8" ht="16.5" thickBot="1">
      <c r="B80" s="116" t="s">
        <v>83</v>
      </c>
      <c r="C80" s="117"/>
      <c r="D80" s="117"/>
      <c r="E80" s="117"/>
      <c r="F80" s="117"/>
      <c r="G80" s="117"/>
      <c r="H80" s="118"/>
    </row>
    <row r="81" spans="2:8">
      <c r="B81" s="39" t="s">
        <v>8</v>
      </c>
      <c r="C81" s="40">
        <v>1</v>
      </c>
      <c r="D81" s="52">
        <v>290</v>
      </c>
      <c r="E81" s="41">
        <v>0.28000000000000003</v>
      </c>
      <c r="F81" s="41">
        <v>0.3</v>
      </c>
      <c r="G81" s="53">
        <f t="shared" ref="G81:G85" si="10">D81*(1-E81)</f>
        <v>208.79999999999998</v>
      </c>
      <c r="H81" s="54">
        <f t="shared" ref="H81:H85" si="11">D81*(1-F81)</f>
        <v>203</v>
      </c>
    </row>
    <row r="82" spans="2:8">
      <c r="B82" s="27" t="s">
        <v>72</v>
      </c>
      <c r="C82" s="28">
        <v>2</v>
      </c>
      <c r="D82" s="29">
        <v>136</v>
      </c>
      <c r="E82" s="37">
        <v>0.37</v>
      </c>
      <c r="F82" s="37">
        <v>0.4</v>
      </c>
      <c r="G82" s="42">
        <f t="shared" si="10"/>
        <v>85.68</v>
      </c>
      <c r="H82" s="43">
        <f t="shared" si="11"/>
        <v>81.599999999999994</v>
      </c>
    </row>
    <row r="83" spans="2:8">
      <c r="B83" s="27" t="s">
        <v>57</v>
      </c>
      <c r="C83" s="28">
        <v>1</v>
      </c>
      <c r="D83" s="46">
        <v>10990</v>
      </c>
      <c r="E83" s="37">
        <v>0.2</v>
      </c>
      <c r="F83" s="37">
        <v>0.22</v>
      </c>
      <c r="G83" s="47">
        <f t="shared" si="10"/>
        <v>8792</v>
      </c>
      <c r="H83" s="48">
        <f t="shared" si="11"/>
        <v>8572.2000000000007</v>
      </c>
    </row>
    <row r="84" spans="2:8">
      <c r="B84" s="27" t="s">
        <v>127</v>
      </c>
      <c r="C84" s="28">
        <v>1</v>
      </c>
      <c r="D84" s="46">
        <v>214.00000000000003</v>
      </c>
      <c r="E84" s="37">
        <v>0.31</v>
      </c>
      <c r="F84" s="37">
        <v>0.31</v>
      </c>
      <c r="G84" s="47">
        <f t="shared" si="10"/>
        <v>147.66</v>
      </c>
      <c r="H84" s="48">
        <f t="shared" si="11"/>
        <v>147.66</v>
      </c>
    </row>
    <row r="85" spans="2:8" ht="15.75" thickBot="1">
      <c r="B85" s="30" t="s">
        <v>132</v>
      </c>
      <c r="C85" s="31">
        <v>2</v>
      </c>
      <c r="D85" s="32">
        <v>1.52</v>
      </c>
      <c r="E85" s="38">
        <v>0.31</v>
      </c>
      <c r="F85" s="38">
        <v>0.31</v>
      </c>
      <c r="G85" s="44">
        <f t="shared" si="10"/>
        <v>1.0488</v>
      </c>
      <c r="H85" s="45">
        <f t="shared" si="11"/>
        <v>1.0488</v>
      </c>
    </row>
    <row r="86" spans="2:8">
      <c r="B86" s="55"/>
      <c r="C86" s="55"/>
      <c r="D86" s="55"/>
      <c r="E86" s="55"/>
      <c r="F86" s="55"/>
      <c r="G86" s="75">
        <f>($C81*G81+$C82*G82+$C85*G85)*$G$4+$C83*G83+$C84*G84</f>
        <v>45254.131999999998</v>
      </c>
      <c r="H86" s="75">
        <f>($C81*H81+$C82*H82+$C85*H85)*$G$4+$C83*H83+$C84*H84</f>
        <v>43708.131999999998</v>
      </c>
    </row>
    <row r="87" spans="2:8" ht="15.75" thickBot="1">
      <c r="B87" s="55"/>
      <c r="C87" s="55"/>
      <c r="D87" s="55"/>
      <c r="E87" s="55"/>
      <c r="F87" s="55"/>
      <c r="G87" s="55"/>
      <c r="H87" s="55"/>
    </row>
    <row r="88" spans="2:8" ht="16.5" thickBot="1">
      <c r="B88" s="116" t="s">
        <v>82</v>
      </c>
      <c r="C88" s="117"/>
      <c r="D88" s="117"/>
      <c r="E88" s="117"/>
      <c r="F88" s="117"/>
      <c r="G88" s="117"/>
      <c r="H88" s="118"/>
    </row>
    <row r="89" spans="2:8">
      <c r="B89" s="39" t="s">
        <v>8</v>
      </c>
      <c r="C89" s="40">
        <v>1</v>
      </c>
      <c r="D89" s="52">
        <v>290</v>
      </c>
      <c r="E89" s="41">
        <v>0.28000000000000003</v>
      </c>
      <c r="F89" s="41">
        <v>0.3</v>
      </c>
      <c r="G89" s="53">
        <f t="shared" ref="G89:G93" si="12">D89*(1-E89)</f>
        <v>208.79999999999998</v>
      </c>
      <c r="H89" s="54">
        <f t="shared" ref="H89:H93" si="13">D89*(1-F89)</f>
        <v>203</v>
      </c>
    </row>
    <row r="90" spans="2:8">
      <c r="B90" s="27" t="s">
        <v>53</v>
      </c>
      <c r="C90" s="28">
        <v>2</v>
      </c>
      <c r="D90" s="29">
        <v>197.6</v>
      </c>
      <c r="E90" s="37">
        <v>0.37</v>
      </c>
      <c r="F90" s="37">
        <v>0.4</v>
      </c>
      <c r="G90" s="42">
        <f t="shared" si="12"/>
        <v>124.488</v>
      </c>
      <c r="H90" s="43">
        <f t="shared" si="13"/>
        <v>118.55999999999999</v>
      </c>
    </row>
    <row r="91" spans="2:8">
      <c r="B91" s="27" t="s">
        <v>57</v>
      </c>
      <c r="C91" s="28">
        <v>1</v>
      </c>
      <c r="D91" s="46">
        <v>10990</v>
      </c>
      <c r="E91" s="37">
        <v>0.2</v>
      </c>
      <c r="F91" s="37">
        <v>0.22</v>
      </c>
      <c r="G91" s="47">
        <f t="shared" si="12"/>
        <v>8792</v>
      </c>
      <c r="H91" s="48">
        <f t="shared" si="13"/>
        <v>8572.2000000000007</v>
      </c>
    </row>
    <row r="92" spans="2:8">
      <c r="B92" s="27" t="s">
        <v>127</v>
      </c>
      <c r="C92" s="28">
        <v>1</v>
      </c>
      <c r="D92" s="46">
        <v>214.00000000000003</v>
      </c>
      <c r="E92" s="37">
        <v>0.31</v>
      </c>
      <c r="F92" s="37">
        <v>0.31</v>
      </c>
      <c r="G92" s="47">
        <f t="shared" si="12"/>
        <v>147.66</v>
      </c>
      <c r="H92" s="48">
        <f t="shared" si="13"/>
        <v>147.66</v>
      </c>
    </row>
    <row r="93" spans="2:8" ht="15.75" thickBot="1">
      <c r="B93" s="30" t="s">
        <v>132</v>
      </c>
      <c r="C93" s="31">
        <v>2</v>
      </c>
      <c r="D93" s="32">
        <v>1.52</v>
      </c>
      <c r="E93" s="38">
        <v>0.31</v>
      </c>
      <c r="F93" s="38">
        <v>0.31</v>
      </c>
      <c r="G93" s="44">
        <f t="shared" si="12"/>
        <v>1.0488</v>
      </c>
      <c r="H93" s="45">
        <f t="shared" si="13"/>
        <v>1.0488</v>
      </c>
    </row>
    <row r="94" spans="2:8">
      <c r="B94" s="55"/>
      <c r="C94" s="55"/>
      <c r="D94" s="55"/>
      <c r="E94" s="55"/>
      <c r="F94" s="55"/>
      <c r="G94" s="75">
        <f>($C89*G89+$C90*G90+$C93*G93)*$G$4+$C91*G91+$C92*G92</f>
        <v>52627.652000000002</v>
      </c>
      <c r="H94" s="75">
        <f>($C89*H89+$C90*H90+$C93*H93)*$G$4+$C91*H91+$C92*H92</f>
        <v>50730.532000000007</v>
      </c>
    </row>
    <row r="95" spans="2:8" ht="15.75" thickBot="1">
      <c r="B95" s="55"/>
      <c r="C95" s="55"/>
      <c r="D95" s="55"/>
      <c r="E95" s="55"/>
      <c r="F95" s="55"/>
      <c r="G95" s="55"/>
      <c r="H95" s="55"/>
    </row>
    <row r="96" spans="2:8" ht="16.5" thickBot="1">
      <c r="B96" s="116" t="s">
        <v>81</v>
      </c>
      <c r="C96" s="117"/>
      <c r="D96" s="117"/>
      <c r="E96" s="117"/>
      <c r="F96" s="117"/>
      <c r="G96" s="117"/>
      <c r="H96" s="118"/>
    </row>
    <row r="97" spans="2:8">
      <c r="B97" s="39" t="s">
        <v>8</v>
      </c>
      <c r="C97" s="40">
        <v>1</v>
      </c>
      <c r="D97" s="52">
        <v>290</v>
      </c>
      <c r="E97" s="41">
        <v>0.28000000000000003</v>
      </c>
      <c r="F97" s="41">
        <v>0.3</v>
      </c>
      <c r="G97" s="53">
        <f t="shared" ref="G97:G98" si="14">D97*(1-E97)</f>
        <v>208.79999999999998</v>
      </c>
      <c r="H97" s="54">
        <f t="shared" ref="H97:H98" si="15">D97*(1-F97)</f>
        <v>203</v>
      </c>
    </row>
    <row r="98" spans="2:8">
      <c r="B98" s="27" t="s">
        <v>54</v>
      </c>
      <c r="C98" s="28">
        <v>4</v>
      </c>
      <c r="D98" s="29">
        <v>246.2</v>
      </c>
      <c r="E98" s="37">
        <v>0.37</v>
      </c>
      <c r="F98" s="37">
        <v>0.4</v>
      </c>
      <c r="G98" s="42">
        <f t="shared" si="14"/>
        <v>155.10599999999999</v>
      </c>
      <c r="H98" s="43">
        <f t="shared" si="15"/>
        <v>147.72</v>
      </c>
    </row>
    <row r="99" spans="2:8">
      <c r="B99" s="27" t="s">
        <v>57</v>
      </c>
      <c r="C99" s="28">
        <v>1</v>
      </c>
      <c r="D99" s="46">
        <v>10990</v>
      </c>
      <c r="E99" s="37">
        <v>0.2</v>
      </c>
      <c r="F99" s="37">
        <v>0.22</v>
      </c>
      <c r="G99" s="47">
        <f t="shared" ref="G99:G102" si="16">D99*(1-E99)</f>
        <v>8792</v>
      </c>
      <c r="H99" s="48">
        <f t="shared" ref="H99:H102" si="17">D99*(1-F99)</f>
        <v>8572.2000000000007</v>
      </c>
    </row>
    <row r="100" spans="2:8">
      <c r="B100" s="27" t="s">
        <v>126</v>
      </c>
      <c r="C100" s="28">
        <v>4</v>
      </c>
      <c r="D100" s="46">
        <v>204.00000000000003</v>
      </c>
      <c r="E100" s="37">
        <v>0.31</v>
      </c>
      <c r="F100" s="37">
        <v>0.31</v>
      </c>
      <c r="G100" s="47">
        <f t="shared" si="16"/>
        <v>140.76000000000002</v>
      </c>
      <c r="H100" s="48">
        <f t="shared" si="17"/>
        <v>140.76000000000002</v>
      </c>
    </row>
    <row r="101" spans="2:8">
      <c r="B101" s="27" t="s">
        <v>128</v>
      </c>
      <c r="C101" s="28">
        <v>1</v>
      </c>
      <c r="D101" s="46">
        <v>306.00000000000006</v>
      </c>
      <c r="E101" s="37">
        <v>0.31</v>
      </c>
      <c r="F101" s="37">
        <v>0.31</v>
      </c>
      <c r="G101" s="47">
        <f t="shared" si="16"/>
        <v>211.14000000000001</v>
      </c>
      <c r="H101" s="48">
        <f t="shared" si="17"/>
        <v>211.14000000000001</v>
      </c>
    </row>
    <row r="102" spans="2:8" ht="15.75" thickBot="1">
      <c r="B102" s="30" t="s">
        <v>132</v>
      </c>
      <c r="C102" s="31">
        <v>4</v>
      </c>
      <c r="D102" s="32">
        <v>1.52</v>
      </c>
      <c r="E102" s="38">
        <v>0.31</v>
      </c>
      <c r="F102" s="38">
        <v>0.31</v>
      </c>
      <c r="G102" s="44">
        <f t="shared" si="16"/>
        <v>1.0488</v>
      </c>
      <c r="H102" s="45">
        <f t="shared" si="17"/>
        <v>1.0488</v>
      </c>
    </row>
    <row r="103" spans="2:8">
      <c r="B103" s="55"/>
      <c r="C103" s="55"/>
      <c r="D103" s="55"/>
      <c r="E103" s="55"/>
      <c r="F103" s="55"/>
      <c r="G103" s="75">
        <f>($C97*G97+$C98*G98+$C102*G102)*$G$4+$C99*G99+$C100*G100+$C101*G101</f>
        <v>88741.003999999986</v>
      </c>
      <c r="H103" s="75">
        <f>($C97*H97+$C98*H98+$C102*H102)*$G$4+$C99*H99+$C100*H100+$C101*H101</f>
        <v>85163.52399999999</v>
      </c>
    </row>
    <row r="104" spans="2:8" ht="15.75" thickBot="1">
      <c r="B104" s="55"/>
      <c r="C104" s="55"/>
      <c r="D104" s="55"/>
      <c r="E104" s="55"/>
      <c r="F104" s="55"/>
      <c r="G104" s="55"/>
      <c r="H104" s="55"/>
    </row>
    <row r="105" spans="2:8" ht="16.5" thickBot="1">
      <c r="B105" s="116" t="s">
        <v>80</v>
      </c>
      <c r="C105" s="117"/>
      <c r="D105" s="117"/>
      <c r="E105" s="117"/>
      <c r="F105" s="117"/>
      <c r="G105" s="117"/>
      <c r="H105" s="118"/>
    </row>
    <row r="106" spans="2:8">
      <c r="B106" s="39" t="s">
        <v>8</v>
      </c>
      <c r="C106" s="40">
        <v>1</v>
      </c>
      <c r="D106" s="52">
        <v>290</v>
      </c>
      <c r="E106" s="41">
        <v>0.28000000000000003</v>
      </c>
      <c r="F106" s="41">
        <v>0.3</v>
      </c>
      <c r="G106" s="53">
        <f t="shared" ref="G106:G107" si="18">D106*(1-E106)</f>
        <v>208.79999999999998</v>
      </c>
      <c r="H106" s="54">
        <f t="shared" ref="H106:H107" si="19">D106*(1-F106)</f>
        <v>203</v>
      </c>
    </row>
    <row r="107" spans="2:8">
      <c r="B107" s="27" t="s">
        <v>54</v>
      </c>
      <c r="C107" s="28">
        <v>2</v>
      </c>
      <c r="D107" s="29">
        <v>246.2</v>
      </c>
      <c r="E107" s="37">
        <v>0.37</v>
      </c>
      <c r="F107" s="37">
        <v>0.4</v>
      </c>
      <c r="G107" s="42">
        <f t="shared" si="18"/>
        <v>155.10599999999999</v>
      </c>
      <c r="H107" s="43">
        <f t="shared" si="19"/>
        <v>147.72</v>
      </c>
    </row>
    <row r="108" spans="2:8">
      <c r="B108" s="27" t="s">
        <v>57</v>
      </c>
      <c r="C108" s="28">
        <v>1</v>
      </c>
      <c r="D108" s="46">
        <v>10990</v>
      </c>
      <c r="E108" s="37">
        <v>0.2</v>
      </c>
      <c r="F108" s="37">
        <v>0.22</v>
      </c>
      <c r="G108" s="47">
        <f t="shared" ref="G108:G110" si="20">D108*(1-E108)</f>
        <v>8792</v>
      </c>
      <c r="H108" s="48">
        <f t="shared" ref="H108:H110" si="21">D108*(1-F108)</f>
        <v>8572.2000000000007</v>
      </c>
    </row>
    <row r="109" spans="2:8">
      <c r="B109" s="27" t="s">
        <v>79</v>
      </c>
      <c r="C109" s="28">
        <v>1</v>
      </c>
      <c r="D109" s="46">
        <v>306.00000000000006</v>
      </c>
      <c r="E109" s="37">
        <v>0.31</v>
      </c>
      <c r="F109" s="37">
        <v>0.31</v>
      </c>
      <c r="G109" s="47">
        <f t="shared" si="20"/>
        <v>211.14000000000001</v>
      </c>
      <c r="H109" s="48">
        <f t="shared" si="21"/>
        <v>211.14000000000001</v>
      </c>
    </row>
    <row r="110" spans="2:8" ht="15.75" thickBot="1">
      <c r="B110" s="30" t="s">
        <v>132</v>
      </c>
      <c r="C110" s="31">
        <v>2</v>
      </c>
      <c r="D110" s="32">
        <v>1.52</v>
      </c>
      <c r="E110" s="38">
        <v>0.31</v>
      </c>
      <c r="F110" s="38">
        <v>0.31</v>
      </c>
      <c r="G110" s="44">
        <f t="shared" si="20"/>
        <v>1.0488</v>
      </c>
      <c r="H110" s="45">
        <f t="shared" si="21"/>
        <v>1.0488</v>
      </c>
    </row>
    <row r="111" spans="2:8">
      <c r="B111" s="55"/>
      <c r="C111" s="55"/>
      <c r="D111" s="55"/>
      <c r="E111" s="55"/>
      <c r="F111" s="55"/>
      <c r="G111" s="75">
        <f>($C106*G106+$C107*G107+$C110*G110)*$G$4+$C108*G108+$C109*G109</f>
        <v>58508.551999999996</v>
      </c>
      <c r="H111" s="75">
        <f>($C106*H106+$C107*H107+$C110*H110)*$G$4+$C108*H108+$C109*H109</f>
        <v>56334.411999999997</v>
      </c>
    </row>
    <row r="113" spans="2:3">
      <c r="B113" s="55"/>
    </row>
    <row r="126" spans="2:3">
      <c r="C126"/>
    </row>
  </sheetData>
  <mergeCells count="17">
    <mergeCell ref="B60:H60"/>
    <mergeCell ref="B105:H105"/>
    <mergeCell ref="B66:H66"/>
    <mergeCell ref="B72:H72"/>
    <mergeCell ref="B80:H80"/>
    <mergeCell ref="B88:H88"/>
    <mergeCell ref="B96:H96"/>
    <mergeCell ref="B46:H46"/>
    <mergeCell ref="B54:H54"/>
    <mergeCell ref="B16:H16"/>
    <mergeCell ref="B22:H22"/>
    <mergeCell ref="B28:H28"/>
    <mergeCell ref="B7:H7"/>
    <mergeCell ref="B10:H10"/>
    <mergeCell ref="B8:H8"/>
    <mergeCell ref="B34:H34"/>
    <mergeCell ref="B40:H40"/>
  </mergeCells>
  <hyperlinks>
    <hyperlink ref="G3" r:id="rId1" tooltip="Для правильного расчета прайса, пожалуйста установите текущий курс ЦБ USD"/>
  </hyperlinks>
  <printOptions horizontalCentered="1"/>
  <pageMargins left="0.7" right="0.7" top="0.75" bottom="0.75" header="0.3" footer="0.3"/>
  <pageSetup paperSize="9" scale="66" fitToHeight="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CDEB"/>
    <pageSetUpPr fitToPage="1"/>
  </sheetPr>
  <dimension ref="A1:H165"/>
  <sheetViews>
    <sheetView zoomScaleNormal="100" workbookViewId="0">
      <pane ySplit="9" topLeftCell="A10" activePane="bottomLeft" state="frozen"/>
      <selection pane="bottomLeft"/>
    </sheetView>
  </sheetViews>
  <sheetFormatPr defaultColWidth="8.7109375" defaultRowHeight="15" outlineLevelCol="1"/>
  <cols>
    <col min="1" max="1" width="1" customWidth="1"/>
    <col min="2" max="2" width="46.7109375" customWidth="1"/>
    <col min="3" max="3" width="9.140625" style="2" customWidth="1"/>
    <col min="4" max="4" width="17.140625" style="2" customWidth="1"/>
    <col min="5" max="5" width="18.28515625" style="36" hidden="1" customWidth="1" outlineLevel="1"/>
    <col min="6" max="6" width="17.7109375" style="36" hidden="1" customWidth="1" outlineLevel="1"/>
    <col min="7" max="7" width="26" style="36" customWidth="1" collapsed="1"/>
    <col min="8" max="8" width="24.42578125" style="36" customWidth="1"/>
    <col min="9" max="9" width="1" customWidth="1"/>
  </cols>
  <sheetData>
    <row r="1" spans="1:8" ht="4.9000000000000004" customHeight="1" thickBot="1"/>
    <row r="2" spans="1:8" ht="28.5" customHeight="1">
      <c r="B2" s="76"/>
      <c r="C2" s="77"/>
      <c r="D2" s="77"/>
      <c r="E2" s="77"/>
      <c r="F2" s="77"/>
      <c r="G2" s="77"/>
      <c r="H2" s="78"/>
    </row>
    <row r="3" spans="1:8" ht="28.5" customHeight="1">
      <c r="B3" s="79"/>
      <c r="C3" s="80"/>
      <c r="D3" s="80"/>
      <c r="E3" s="80"/>
      <c r="F3" s="80"/>
      <c r="G3" s="85" t="s">
        <v>174</v>
      </c>
      <c r="H3" s="81"/>
    </row>
    <row r="4" spans="1:8" ht="28.5" customHeight="1">
      <c r="B4" s="79"/>
      <c r="C4" s="80"/>
      <c r="D4" s="80"/>
      <c r="E4" s="80"/>
      <c r="F4" s="80"/>
      <c r="G4" s="84">
        <v>96</v>
      </c>
      <c r="H4" s="81"/>
    </row>
    <row r="5" spans="1:8" ht="28.5" customHeight="1">
      <c r="B5" s="79"/>
      <c r="C5" s="80"/>
      <c r="D5" s="80"/>
      <c r="E5" s="80"/>
      <c r="F5" s="80"/>
      <c r="G5" s="80"/>
      <c r="H5" s="81"/>
    </row>
    <row r="6" spans="1:8" ht="28.5" customHeight="1">
      <c r="B6" s="79"/>
      <c r="C6" s="80"/>
      <c r="D6" s="80"/>
      <c r="E6" s="80"/>
      <c r="F6" s="80"/>
      <c r="G6" s="80"/>
      <c r="H6" s="81"/>
    </row>
    <row r="7" spans="1:8" ht="28.5" customHeight="1">
      <c r="B7" s="113" t="s">
        <v>175</v>
      </c>
      <c r="C7" s="114"/>
      <c r="D7" s="114"/>
      <c r="E7" s="114"/>
      <c r="F7" s="114"/>
      <c r="G7" s="114"/>
      <c r="H7" s="115"/>
    </row>
    <row r="8" spans="1:8" ht="28.5" customHeight="1" thickBot="1">
      <c r="B8" s="119" t="s">
        <v>140</v>
      </c>
      <c r="C8" s="120"/>
      <c r="D8" s="120"/>
      <c r="E8" s="120"/>
      <c r="F8" s="120"/>
      <c r="G8" s="120"/>
      <c r="H8" s="121"/>
    </row>
    <row r="9" spans="1:8" s="21" customFormat="1" ht="52.15" customHeight="1" thickBot="1">
      <c r="A9" s="24"/>
      <c r="B9" s="64" t="s">
        <v>75</v>
      </c>
      <c r="C9" s="66" t="s">
        <v>76</v>
      </c>
      <c r="D9" s="65" t="s">
        <v>125</v>
      </c>
      <c r="E9" s="59" t="s">
        <v>171</v>
      </c>
      <c r="F9" s="60" t="s">
        <v>172</v>
      </c>
      <c r="G9" s="62" t="s">
        <v>138</v>
      </c>
      <c r="H9" s="63" t="s">
        <v>139</v>
      </c>
    </row>
    <row r="10" spans="1:8" ht="16.5" thickBot="1">
      <c r="B10" s="128" t="s">
        <v>85</v>
      </c>
      <c r="C10" s="129"/>
      <c r="D10" s="129"/>
      <c r="E10" s="129"/>
      <c r="F10" s="129"/>
      <c r="G10" s="129"/>
      <c r="H10" s="130"/>
    </row>
    <row r="11" spans="1:8">
      <c r="B11" s="39" t="s">
        <v>9</v>
      </c>
      <c r="C11" s="40">
        <v>1</v>
      </c>
      <c r="D11" s="52">
        <v>340</v>
      </c>
      <c r="E11" s="41">
        <v>0.28000000000000003</v>
      </c>
      <c r="F11" s="41">
        <v>0.31</v>
      </c>
      <c r="G11" s="53">
        <f t="shared" ref="G11:G15" si="0">D11*(1-E11)</f>
        <v>244.79999999999998</v>
      </c>
      <c r="H11" s="54">
        <f t="shared" ref="H11:H15" si="1">D11*(1-F11)</f>
        <v>234.6</v>
      </c>
    </row>
    <row r="12" spans="1:8">
      <c r="B12" s="27" t="s">
        <v>74</v>
      </c>
      <c r="C12" s="28">
        <v>2</v>
      </c>
      <c r="D12" s="29">
        <v>91.6</v>
      </c>
      <c r="E12" s="37">
        <v>0.37</v>
      </c>
      <c r="F12" s="37">
        <v>0.4</v>
      </c>
      <c r="G12" s="42">
        <f t="shared" si="0"/>
        <v>57.707999999999998</v>
      </c>
      <c r="H12" s="43">
        <f t="shared" si="1"/>
        <v>54.959999999999994</v>
      </c>
    </row>
    <row r="13" spans="1:8">
      <c r="B13" s="27" t="s">
        <v>57</v>
      </c>
      <c r="C13" s="28">
        <v>1</v>
      </c>
      <c r="D13" s="46">
        <v>10990</v>
      </c>
      <c r="E13" s="37">
        <v>0.2</v>
      </c>
      <c r="F13" s="37">
        <v>0.22</v>
      </c>
      <c r="G13" s="47">
        <f t="shared" si="0"/>
        <v>8792</v>
      </c>
      <c r="H13" s="48">
        <f t="shared" si="1"/>
        <v>8572.2000000000007</v>
      </c>
    </row>
    <row r="14" spans="1:8">
      <c r="B14" s="27" t="s">
        <v>73</v>
      </c>
      <c r="C14" s="28">
        <v>1</v>
      </c>
      <c r="D14" s="46">
        <v>204.00000000000003</v>
      </c>
      <c r="E14" s="37">
        <v>0.31</v>
      </c>
      <c r="F14" s="37">
        <v>0.31</v>
      </c>
      <c r="G14" s="47">
        <f t="shared" si="0"/>
        <v>140.76000000000002</v>
      </c>
      <c r="H14" s="48">
        <f t="shared" si="1"/>
        <v>140.76000000000002</v>
      </c>
    </row>
    <row r="15" spans="1:8" ht="15.75" thickBot="1">
      <c r="B15" s="30" t="s">
        <v>132</v>
      </c>
      <c r="C15" s="31">
        <v>2</v>
      </c>
      <c r="D15" s="32">
        <v>1.52</v>
      </c>
      <c r="E15" s="38">
        <v>0.31</v>
      </c>
      <c r="F15" s="38">
        <v>0.31</v>
      </c>
      <c r="G15" s="44">
        <f t="shared" si="0"/>
        <v>1.0488</v>
      </c>
      <c r="H15" s="45">
        <f t="shared" si="1"/>
        <v>1.0488</v>
      </c>
    </row>
    <row r="16" spans="1:8">
      <c r="B16" s="55"/>
      <c r="C16" s="55"/>
      <c r="D16" s="55"/>
      <c r="E16" s="55"/>
      <c r="F16" s="55"/>
      <c r="G16" s="75">
        <f>($C11*G11+$C12*G12+$C15*G15)*$G$4+$C13*G13+$C14*G14</f>
        <v>43714.865600000005</v>
      </c>
      <c r="H16" s="75">
        <f>($C11*H11+$C12*H12+$C15*H15)*$G$4+$C13*H13+$C14*H14</f>
        <v>41988.249600000003</v>
      </c>
    </row>
    <row r="17" spans="2:8" ht="15.75" thickBot="1">
      <c r="B17" s="82"/>
      <c r="C17" s="82"/>
      <c r="D17" s="82"/>
      <c r="E17" s="82"/>
      <c r="F17" s="82"/>
      <c r="G17" s="82"/>
      <c r="H17" s="82"/>
    </row>
    <row r="18" spans="2:8" ht="16.5" thickBot="1">
      <c r="B18" s="125" t="s">
        <v>86</v>
      </c>
      <c r="C18" s="126"/>
      <c r="D18" s="126"/>
      <c r="E18" s="126"/>
      <c r="F18" s="126"/>
      <c r="G18" s="126"/>
      <c r="H18" s="127"/>
    </row>
    <row r="19" spans="2:8">
      <c r="B19" s="39" t="s">
        <v>9</v>
      </c>
      <c r="C19" s="40">
        <v>1</v>
      </c>
      <c r="D19" s="52">
        <v>340</v>
      </c>
      <c r="E19" s="41">
        <v>0.28000000000000003</v>
      </c>
      <c r="F19" s="41">
        <v>0.31</v>
      </c>
      <c r="G19" s="53">
        <f t="shared" ref="G19:G23" si="2">D19*(1-E19)</f>
        <v>244.79999999999998</v>
      </c>
      <c r="H19" s="54">
        <f t="shared" ref="H19:H23" si="3">D19*(1-F19)</f>
        <v>234.6</v>
      </c>
    </row>
    <row r="20" spans="2:8">
      <c r="B20" s="27" t="s">
        <v>54</v>
      </c>
      <c r="C20" s="28">
        <v>2</v>
      </c>
      <c r="D20" s="29">
        <v>246.2</v>
      </c>
      <c r="E20" s="37">
        <v>0.37</v>
      </c>
      <c r="F20" s="37">
        <v>0.4</v>
      </c>
      <c r="G20" s="42">
        <f t="shared" si="2"/>
        <v>155.10599999999999</v>
      </c>
      <c r="H20" s="43">
        <f t="shared" si="3"/>
        <v>147.72</v>
      </c>
    </row>
    <row r="21" spans="2:8">
      <c r="B21" s="27" t="s">
        <v>57</v>
      </c>
      <c r="C21" s="28">
        <v>1</v>
      </c>
      <c r="D21" s="46">
        <v>10990</v>
      </c>
      <c r="E21" s="37">
        <v>0.2</v>
      </c>
      <c r="F21" s="37">
        <v>0.22</v>
      </c>
      <c r="G21" s="47">
        <f t="shared" si="2"/>
        <v>8792</v>
      </c>
      <c r="H21" s="48">
        <f t="shared" si="3"/>
        <v>8572.2000000000007</v>
      </c>
    </row>
    <row r="22" spans="2:8">
      <c r="B22" s="27" t="s">
        <v>58</v>
      </c>
      <c r="C22" s="28">
        <v>1</v>
      </c>
      <c r="D22" s="46">
        <v>214.00000000000003</v>
      </c>
      <c r="E22" s="37">
        <v>0.31</v>
      </c>
      <c r="F22" s="37">
        <v>0.31</v>
      </c>
      <c r="G22" s="47">
        <f t="shared" si="2"/>
        <v>147.66</v>
      </c>
      <c r="H22" s="48">
        <f t="shared" si="3"/>
        <v>147.66</v>
      </c>
    </row>
    <row r="23" spans="2:8" ht="15.75" thickBot="1">
      <c r="B23" s="30" t="s">
        <v>132</v>
      </c>
      <c r="C23" s="31">
        <v>2</v>
      </c>
      <c r="D23" s="32">
        <v>1.52</v>
      </c>
      <c r="E23" s="38">
        <v>0.31</v>
      </c>
      <c r="F23" s="38">
        <v>0.31</v>
      </c>
      <c r="G23" s="44">
        <f t="shared" si="2"/>
        <v>1.0488</v>
      </c>
      <c r="H23" s="45">
        <f t="shared" si="3"/>
        <v>1.0488</v>
      </c>
    </row>
    <row r="24" spans="2:8">
      <c r="B24" s="55"/>
      <c r="C24" s="55"/>
      <c r="D24" s="55"/>
      <c r="E24" s="55"/>
      <c r="F24" s="55"/>
      <c r="G24" s="75">
        <f>($C19*G19+$C20*G20+$C23*G23)*$G$4+$C21*G21+$C22*G22</f>
        <v>62422.181600000004</v>
      </c>
      <c r="H24" s="75">
        <f>($C19*H19+$C20*H20+$C23*H23)*$G$4+$C21*H21+$C22*H22</f>
        <v>59805.069600000003</v>
      </c>
    </row>
    <row r="25" spans="2:8" ht="15.75" thickBot="1">
      <c r="B25" s="55"/>
      <c r="C25" s="55"/>
      <c r="D25" s="55"/>
      <c r="E25" s="55"/>
      <c r="F25" s="55"/>
      <c r="G25" s="55"/>
      <c r="H25" s="55"/>
    </row>
    <row r="26" spans="2:8" ht="16.5" thickBot="1">
      <c r="B26" s="125" t="s">
        <v>87</v>
      </c>
      <c r="C26" s="126"/>
      <c r="D26" s="126"/>
      <c r="E26" s="126"/>
      <c r="F26" s="126"/>
      <c r="G26" s="126"/>
      <c r="H26" s="127"/>
    </row>
    <row r="27" spans="2:8">
      <c r="B27" s="39" t="s">
        <v>9</v>
      </c>
      <c r="C27" s="40">
        <v>1</v>
      </c>
      <c r="D27" s="52">
        <v>340</v>
      </c>
      <c r="E27" s="41">
        <v>0.28000000000000003</v>
      </c>
      <c r="F27" s="41">
        <v>0.31</v>
      </c>
      <c r="G27" s="53">
        <f t="shared" ref="G27:G31" si="4">D27*(1-E27)</f>
        <v>244.79999999999998</v>
      </c>
      <c r="H27" s="54">
        <f t="shared" ref="H27:H31" si="5">D27*(1-F27)</f>
        <v>234.6</v>
      </c>
    </row>
    <row r="28" spans="2:8">
      <c r="B28" s="27" t="s">
        <v>60</v>
      </c>
      <c r="C28" s="28">
        <v>2</v>
      </c>
      <c r="D28" s="29">
        <v>116.69999999999999</v>
      </c>
      <c r="E28" s="37">
        <v>0.37</v>
      </c>
      <c r="F28" s="37">
        <v>0.4</v>
      </c>
      <c r="G28" s="42">
        <f t="shared" si="4"/>
        <v>73.520999999999987</v>
      </c>
      <c r="H28" s="43">
        <f t="shared" si="5"/>
        <v>70.02</v>
      </c>
    </row>
    <row r="29" spans="2:8">
      <c r="B29" s="27" t="s">
        <v>57</v>
      </c>
      <c r="C29" s="28">
        <v>1</v>
      </c>
      <c r="D29" s="46">
        <v>10990</v>
      </c>
      <c r="E29" s="37">
        <v>0.2</v>
      </c>
      <c r="F29" s="37">
        <v>0.22</v>
      </c>
      <c r="G29" s="47">
        <f t="shared" si="4"/>
        <v>8792</v>
      </c>
      <c r="H29" s="48">
        <f t="shared" si="5"/>
        <v>8572.2000000000007</v>
      </c>
    </row>
    <row r="30" spans="2:8">
      <c r="B30" s="27" t="s">
        <v>58</v>
      </c>
      <c r="C30" s="28">
        <v>1</v>
      </c>
      <c r="D30" s="46">
        <v>214.00000000000003</v>
      </c>
      <c r="E30" s="37">
        <v>0.31</v>
      </c>
      <c r="F30" s="37">
        <v>0.31</v>
      </c>
      <c r="G30" s="47">
        <f t="shared" si="4"/>
        <v>147.66</v>
      </c>
      <c r="H30" s="48">
        <f t="shared" si="5"/>
        <v>147.66</v>
      </c>
    </row>
    <row r="31" spans="2:8" ht="15.75" thickBot="1">
      <c r="B31" s="30" t="s">
        <v>132</v>
      </c>
      <c r="C31" s="31">
        <v>2</v>
      </c>
      <c r="D31" s="32">
        <v>1.52</v>
      </c>
      <c r="E31" s="38">
        <v>0.31</v>
      </c>
      <c r="F31" s="38">
        <v>0.31</v>
      </c>
      <c r="G31" s="44">
        <f t="shared" si="4"/>
        <v>1.0488</v>
      </c>
      <c r="H31" s="45">
        <f t="shared" si="5"/>
        <v>1.0488</v>
      </c>
    </row>
    <row r="32" spans="2:8">
      <c r="B32" s="55"/>
      <c r="C32" s="55"/>
      <c r="D32" s="55"/>
      <c r="E32" s="55"/>
      <c r="F32" s="55"/>
      <c r="G32" s="75">
        <f>($C27*G27+$C28*G28+$C31*G31)*$G$4+$C29*G29+$C30*G30</f>
        <v>46757.861600000004</v>
      </c>
      <c r="H32" s="75">
        <f>($C27*H27+$C28*H28+$C31*H31)*$G$4+$C29*H29+$C30*H30</f>
        <v>44886.669600000008</v>
      </c>
    </row>
    <row r="33" spans="2:8" ht="15.75" thickBot="1">
      <c r="B33" s="55"/>
      <c r="C33" s="55"/>
      <c r="D33" s="55"/>
      <c r="E33" s="55"/>
      <c r="F33" s="55"/>
      <c r="G33" s="55"/>
      <c r="H33" s="55"/>
    </row>
    <row r="34" spans="2:8" ht="16.5" thickBot="1">
      <c r="B34" s="125" t="s">
        <v>88</v>
      </c>
      <c r="C34" s="126"/>
      <c r="D34" s="126"/>
      <c r="E34" s="126"/>
      <c r="F34" s="126"/>
      <c r="G34" s="126"/>
      <c r="H34" s="127"/>
    </row>
    <row r="35" spans="2:8">
      <c r="B35" s="39" t="s">
        <v>9</v>
      </c>
      <c r="C35" s="40">
        <v>1</v>
      </c>
      <c r="D35" s="52">
        <v>340</v>
      </c>
      <c r="E35" s="41">
        <v>0.28000000000000003</v>
      </c>
      <c r="F35" s="41">
        <v>0.31</v>
      </c>
      <c r="G35" s="53">
        <f t="shared" ref="G35:G39" si="6">D35*(1-E35)</f>
        <v>244.79999999999998</v>
      </c>
      <c r="H35" s="54">
        <f t="shared" ref="H35:H39" si="7">D35*(1-F35)</f>
        <v>234.6</v>
      </c>
    </row>
    <row r="36" spans="2:8">
      <c r="B36" s="27" t="s">
        <v>52</v>
      </c>
      <c r="C36" s="28">
        <v>2</v>
      </c>
      <c r="D36" s="29">
        <v>237.9</v>
      </c>
      <c r="E36" s="37">
        <v>0.37</v>
      </c>
      <c r="F36" s="37">
        <v>0.4</v>
      </c>
      <c r="G36" s="42">
        <f t="shared" si="6"/>
        <v>149.87700000000001</v>
      </c>
      <c r="H36" s="43">
        <f t="shared" si="7"/>
        <v>142.74</v>
      </c>
    </row>
    <row r="37" spans="2:8">
      <c r="B37" s="27" t="s">
        <v>57</v>
      </c>
      <c r="C37" s="28">
        <v>1</v>
      </c>
      <c r="D37" s="46">
        <v>10990</v>
      </c>
      <c r="E37" s="37">
        <v>0.2</v>
      </c>
      <c r="F37" s="37">
        <v>0.22</v>
      </c>
      <c r="G37" s="47">
        <f t="shared" si="6"/>
        <v>8792</v>
      </c>
      <c r="H37" s="48">
        <f t="shared" si="7"/>
        <v>8572.2000000000007</v>
      </c>
    </row>
    <row r="38" spans="2:8">
      <c r="B38" s="27" t="s">
        <v>58</v>
      </c>
      <c r="C38" s="28">
        <v>1</v>
      </c>
      <c r="D38" s="46">
        <v>214.00000000000003</v>
      </c>
      <c r="E38" s="37">
        <v>0.31</v>
      </c>
      <c r="F38" s="37">
        <v>0.31</v>
      </c>
      <c r="G38" s="47">
        <f t="shared" si="6"/>
        <v>147.66</v>
      </c>
      <c r="H38" s="48">
        <f t="shared" si="7"/>
        <v>147.66</v>
      </c>
    </row>
    <row r="39" spans="2:8" ht="15.75" thickBot="1">
      <c r="B39" s="30" t="s">
        <v>132</v>
      </c>
      <c r="C39" s="31">
        <v>2</v>
      </c>
      <c r="D39" s="32">
        <v>1.52</v>
      </c>
      <c r="E39" s="38">
        <v>0.31</v>
      </c>
      <c r="F39" s="38">
        <v>0.31</v>
      </c>
      <c r="G39" s="44">
        <f t="shared" si="6"/>
        <v>1.0488</v>
      </c>
      <c r="H39" s="45">
        <f t="shared" si="7"/>
        <v>1.0488</v>
      </c>
    </row>
    <row r="40" spans="2:8">
      <c r="B40" s="55"/>
      <c r="C40" s="55"/>
      <c r="D40" s="55"/>
      <c r="E40" s="55"/>
      <c r="F40" s="55"/>
      <c r="G40" s="75">
        <f>($C35*G35+$C36*G36+$C39*G39)*$G$4+$C37*G37+$C38*G38</f>
        <v>61418.213599999995</v>
      </c>
      <c r="H40" s="75">
        <f>($C35*H35+$C36*H36+$C39*H39)*$G$4+$C37*H37+$C38*H38</f>
        <v>58848.909599999999</v>
      </c>
    </row>
    <row r="41" spans="2:8" ht="15.75" thickBot="1">
      <c r="B41" s="55"/>
      <c r="C41" s="55"/>
      <c r="D41" s="55"/>
      <c r="E41" s="55"/>
      <c r="F41" s="55"/>
      <c r="G41" s="55"/>
      <c r="H41" s="55"/>
    </row>
    <row r="42" spans="2:8" ht="16.5" thickBot="1">
      <c r="B42" s="125" t="s">
        <v>89</v>
      </c>
      <c r="C42" s="126"/>
      <c r="D42" s="126"/>
      <c r="E42" s="126"/>
      <c r="F42" s="126"/>
      <c r="G42" s="126"/>
      <c r="H42" s="127"/>
    </row>
    <row r="43" spans="2:8">
      <c r="B43" s="39" t="s">
        <v>9</v>
      </c>
      <c r="C43" s="40">
        <v>1</v>
      </c>
      <c r="D43" s="52">
        <v>340</v>
      </c>
      <c r="E43" s="41">
        <v>0.28000000000000003</v>
      </c>
      <c r="F43" s="41">
        <v>0.31</v>
      </c>
      <c r="G43" s="53">
        <f t="shared" ref="G43:G47" si="8">D43*(1-E43)</f>
        <v>244.79999999999998</v>
      </c>
      <c r="H43" s="54">
        <f t="shared" ref="H43:H47" si="9">D43*(1-F43)</f>
        <v>234.6</v>
      </c>
    </row>
    <row r="44" spans="2:8">
      <c r="B44" s="27" t="s">
        <v>53</v>
      </c>
      <c r="C44" s="28">
        <v>2</v>
      </c>
      <c r="D44" s="29">
        <v>197.6</v>
      </c>
      <c r="E44" s="37">
        <v>0.37</v>
      </c>
      <c r="F44" s="37">
        <v>0.4</v>
      </c>
      <c r="G44" s="42">
        <f t="shared" si="8"/>
        <v>124.488</v>
      </c>
      <c r="H44" s="43">
        <f t="shared" si="9"/>
        <v>118.55999999999999</v>
      </c>
    </row>
    <row r="45" spans="2:8">
      <c r="B45" s="27" t="s">
        <v>57</v>
      </c>
      <c r="C45" s="28">
        <v>1</v>
      </c>
      <c r="D45" s="46">
        <v>10990</v>
      </c>
      <c r="E45" s="37">
        <v>0.2</v>
      </c>
      <c r="F45" s="37">
        <v>0.22</v>
      </c>
      <c r="G45" s="47">
        <f t="shared" si="8"/>
        <v>8792</v>
      </c>
      <c r="H45" s="48">
        <f t="shared" si="9"/>
        <v>8572.2000000000007</v>
      </c>
    </row>
    <row r="46" spans="2:8">
      <c r="B46" s="27" t="s">
        <v>58</v>
      </c>
      <c r="C46" s="28">
        <v>1</v>
      </c>
      <c r="D46" s="46">
        <v>214.00000000000003</v>
      </c>
      <c r="E46" s="37">
        <v>0.31</v>
      </c>
      <c r="F46" s="37">
        <v>0.31</v>
      </c>
      <c r="G46" s="47">
        <f t="shared" si="8"/>
        <v>147.66</v>
      </c>
      <c r="H46" s="48">
        <f t="shared" si="9"/>
        <v>147.66</v>
      </c>
    </row>
    <row r="47" spans="2:8" ht="15.75" thickBot="1">
      <c r="B47" s="30" t="s">
        <v>132</v>
      </c>
      <c r="C47" s="31">
        <v>2</v>
      </c>
      <c r="D47" s="32">
        <v>1.52</v>
      </c>
      <c r="E47" s="38">
        <v>0.31</v>
      </c>
      <c r="F47" s="38">
        <v>0.31</v>
      </c>
      <c r="G47" s="44">
        <f t="shared" si="8"/>
        <v>1.0488</v>
      </c>
      <c r="H47" s="45">
        <f t="shared" si="9"/>
        <v>1.0488</v>
      </c>
    </row>
    <row r="48" spans="2:8">
      <c r="B48" s="55"/>
      <c r="C48" s="55"/>
      <c r="D48" s="55"/>
      <c r="E48" s="55"/>
      <c r="F48" s="55"/>
      <c r="G48" s="75">
        <f>($C43*G43+$C44*G44+$C47*G47)*$G$4+$C45*G45+$C46*G46</f>
        <v>56543.525600000001</v>
      </c>
      <c r="H48" s="75">
        <f>($C43*H43+$C44*H44+$C47*H47)*$G$4+$C45*H45+$C46*H46</f>
        <v>54206.349600000001</v>
      </c>
    </row>
    <row r="49" spans="2:8" ht="15.75" thickBot="1">
      <c r="B49" s="55"/>
      <c r="C49" s="55"/>
      <c r="D49" s="55"/>
      <c r="E49" s="55"/>
      <c r="F49" s="55"/>
      <c r="G49" s="55"/>
      <c r="H49" s="55"/>
    </row>
    <row r="50" spans="2:8" ht="16.5" thickBot="1">
      <c r="B50" s="128" t="s">
        <v>90</v>
      </c>
      <c r="C50" s="129"/>
      <c r="D50" s="129"/>
      <c r="E50" s="129"/>
      <c r="F50" s="129"/>
      <c r="G50" s="129"/>
      <c r="H50" s="130"/>
    </row>
    <row r="51" spans="2:8">
      <c r="B51" s="39" t="s">
        <v>10</v>
      </c>
      <c r="C51" s="40">
        <v>1</v>
      </c>
      <c r="D51" s="52">
        <v>490</v>
      </c>
      <c r="E51" s="41">
        <v>0.28000000000000003</v>
      </c>
      <c r="F51" s="41">
        <v>0.31</v>
      </c>
      <c r="G51" s="53">
        <f t="shared" ref="G51:G55" si="10">D51*(1-E51)</f>
        <v>352.8</v>
      </c>
      <c r="H51" s="54">
        <f t="shared" ref="H51:H55" si="11">D51*(1-F51)</f>
        <v>338.09999999999997</v>
      </c>
    </row>
    <row r="52" spans="2:8">
      <c r="B52" s="27" t="s">
        <v>74</v>
      </c>
      <c r="C52" s="28">
        <v>4</v>
      </c>
      <c r="D52" s="29">
        <v>91.6</v>
      </c>
      <c r="E52" s="37">
        <v>0.37</v>
      </c>
      <c r="F52" s="37">
        <v>0.4</v>
      </c>
      <c r="G52" s="42">
        <f t="shared" si="10"/>
        <v>57.707999999999998</v>
      </c>
      <c r="H52" s="43">
        <f t="shared" si="11"/>
        <v>54.959999999999994</v>
      </c>
    </row>
    <row r="53" spans="2:8">
      <c r="B53" s="27" t="s">
        <v>57</v>
      </c>
      <c r="C53" s="28">
        <v>1</v>
      </c>
      <c r="D53" s="46">
        <v>10990</v>
      </c>
      <c r="E53" s="37">
        <v>0.2</v>
      </c>
      <c r="F53" s="37">
        <v>0.22</v>
      </c>
      <c r="G53" s="47">
        <f t="shared" si="10"/>
        <v>8792</v>
      </c>
      <c r="H53" s="48">
        <f t="shared" si="11"/>
        <v>8572.2000000000007</v>
      </c>
    </row>
    <row r="54" spans="2:8">
      <c r="B54" s="27" t="s">
        <v>73</v>
      </c>
      <c r="C54" s="28">
        <v>2</v>
      </c>
      <c r="D54" s="46">
        <v>204.00000000000003</v>
      </c>
      <c r="E54" s="37">
        <v>0.31</v>
      </c>
      <c r="F54" s="37">
        <v>0.31</v>
      </c>
      <c r="G54" s="47">
        <f t="shared" si="10"/>
        <v>140.76000000000002</v>
      </c>
      <c r="H54" s="48">
        <f t="shared" si="11"/>
        <v>140.76000000000002</v>
      </c>
    </row>
    <row r="55" spans="2:8">
      <c r="B55" s="27" t="s">
        <v>59</v>
      </c>
      <c r="C55" s="28">
        <v>1</v>
      </c>
      <c r="D55" s="46">
        <v>306.00000000000006</v>
      </c>
      <c r="E55" s="37">
        <v>0.31</v>
      </c>
      <c r="F55" s="37">
        <v>0.31</v>
      </c>
      <c r="G55" s="47">
        <f t="shared" si="10"/>
        <v>211.14000000000001</v>
      </c>
      <c r="H55" s="48">
        <f t="shared" si="11"/>
        <v>211.14000000000001</v>
      </c>
    </row>
    <row r="56" spans="2:8" ht="15.75" thickBot="1">
      <c r="B56" s="30" t="s">
        <v>132</v>
      </c>
      <c r="C56" s="31">
        <v>4</v>
      </c>
      <c r="D56" s="32">
        <v>1.52</v>
      </c>
      <c r="E56" s="38">
        <v>0.31</v>
      </c>
      <c r="F56" s="38">
        <v>0.31</v>
      </c>
      <c r="G56" s="44">
        <f t="shared" ref="G56" si="12">D56*(1-E56)</f>
        <v>1.0488</v>
      </c>
      <c r="H56" s="45">
        <f t="shared" ref="H56" si="13">D56*(1-F56)</f>
        <v>1.0488</v>
      </c>
    </row>
    <row r="57" spans="2:8">
      <c r="B57" s="55"/>
      <c r="C57" s="55"/>
      <c r="D57" s="55"/>
      <c r="E57" s="55"/>
      <c r="F57" s="55"/>
      <c r="G57" s="75">
        <f>($C51*G51+$C52*G52+$C56*G56)*$G$4+$C53*G53+$C54*G54+$C55*G55</f>
        <v>65716.071200000006</v>
      </c>
      <c r="H57" s="75">
        <f>($C51*H51+$C52*H52+$C56*H56)*$G$4+$C53*H53+$C54*H54+$C55*H55</f>
        <v>63029.839199999995</v>
      </c>
    </row>
    <row r="58" spans="2:8" ht="15.75" thickBot="1">
      <c r="B58" s="55"/>
      <c r="C58" s="55"/>
      <c r="D58" s="55"/>
      <c r="E58" s="55"/>
      <c r="F58" s="55"/>
      <c r="G58" s="55"/>
      <c r="H58" s="55"/>
    </row>
    <row r="59" spans="2:8" ht="16.5" thickBot="1">
      <c r="B59" s="128" t="s">
        <v>91</v>
      </c>
      <c r="C59" s="129"/>
      <c r="D59" s="129"/>
      <c r="E59" s="129"/>
      <c r="F59" s="129"/>
      <c r="G59" s="129"/>
      <c r="H59" s="130"/>
    </row>
    <row r="60" spans="2:8">
      <c r="B60" s="39" t="s">
        <v>10</v>
      </c>
      <c r="C60" s="40">
        <v>1</v>
      </c>
      <c r="D60" s="52">
        <v>490</v>
      </c>
      <c r="E60" s="41">
        <v>0.28000000000000003</v>
      </c>
      <c r="F60" s="41">
        <v>0.31</v>
      </c>
      <c r="G60" s="53">
        <f t="shared" ref="G60:G65" si="14">D60*(1-E60)</f>
        <v>352.8</v>
      </c>
      <c r="H60" s="54">
        <f t="shared" ref="H60:H65" si="15">D60*(1-F60)</f>
        <v>338.09999999999997</v>
      </c>
    </row>
    <row r="61" spans="2:8">
      <c r="B61" s="27" t="s">
        <v>54</v>
      </c>
      <c r="C61" s="28">
        <v>4</v>
      </c>
      <c r="D61" s="29">
        <v>246.2</v>
      </c>
      <c r="E61" s="37">
        <v>0.37</v>
      </c>
      <c r="F61" s="37">
        <v>0.4</v>
      </c>
      <c r="G61" s="42">
        <f t="shared" si="14"/>
        <v>155.10599999999999</v>
      </c>
      <c r="H61" s="43">
        <f t="shared" si="15"/>
        <v>147.72</v>
      </c>
    </row>
    <row r="62" spans="2:8">
      <c r="B62" s="27" t="s">
        <v>57</v>
      </c>
      <c r="C62" s="28">
        <v>1</v>
      </c>
      <c r="D62" s="46">
        <v>10990</v>
      </c>
      <c r="E62" s="37">
        <v>0.2</v>
      </c>
      <c r="F62" s="37">
        <v>0.22</v>
      </c>
      <c r="G62" s="47">
        <f t="shared" si="14"/>
        <v>8792</v>
      </c>
      <c r="H62" s="48">
        <f t="shared" si="15"/>
        <v>8572.2000000000007</v>
      </c>
    </row>
    <row r="63" spans="2:8">
      <c r="B63" s="27" t="s">
        <v>58</v>
      </c>
      <c r="C63" s="28">
        <v>2</v>
      </c>
      <c r="D63" s="46">
        <v>214.00000000000003</v>
      </c>
      <c r="E63" s="37">
        <v>0.31</v>
      </c>
      <c r="F63" s="37">
        <v>0.31</v>
      </c>
      <c r="G63" s="47">
        <f>D63*(1-E63)</f>
        <v>147.66</v>
      </c>
      <c r="H63" s="48">
        <f>D63*(1-F63)</f>
        <v>147.66</v>
      </c>
    </row>
    <row r="64" spans="2:8">
      <c r="B64" s="27" t="s">
        <v>59</v>
      </c>
      <c r="C64" s="28">
        <v>1</v>
      </c>
      <c r="D64" s="46">
        <v>306.00000000000006</v>
      </c>
      <c r="E64" s="37">
        <v>0.31</v>
      </c>
      <c r="F64" s="37">
        <v>0.31</v>
      </c>
      <c r="G64" s="47">
        <f>D64*(1-E64)</f>
        <v>211.14000000000001</v>
      </c>
      <c r="H64" s="48">
        <f>D64*(1-F64)</f>
        <v>211.14000000000001</v>
      </c>
    </row>
    <row r="65" spans="2:8" ht="15.75" thickBot="1">
      <c r="B65" s="30" t="s">
        <v>132</v>
      </c>
      <c r="C65" s="31">
        <v>4</v>
      </c>
      <c r="D65" s="32">
        <v>1.52</v>
      </c>
      <c r="E65" s="38">
        <v>0.31</v>
      </c>
      <c r="F65" s="38">
        <v>0.31</v>
      </c>
      <c r="G65" s="44">
        <f t="shared" si="14"/>
        <v>1.0488</v>
      </c>
      <c r="H65" s="45">
        <f t="shared" si="15"/>
        <v>1.0488</v>
      </c>
    </row>
    <row r="66" spans="2:8">
      <c r="B66" s="55"/>
      <c r="C66" s="55"/>
      <c r="D66" s="55"/>
      <c r="E66" s="55"/>
      <c r="F66" s="55"/>
      <c r="G66" s="75">
        <f>($C60*G60+$C61*G61+$C65*G65)*$G$4+$C62*G62+$C63*G63+$C64*G64</f>
        <v>103130.7032</v>
      </c>
      <c r="H66" s="75">
        <f>($C60*H60+$C61*H61+$C65*H65)*$G$4+$C62*H62+$C63*H63+$C64*H64</f>
        <v>98663.479200000002</v>
      </c>
    </row>
    <row r="67" spans="2:8" ht="15.75" thickBot="1">
      <c r="B67" s="55"/>
      <c r="C67" s="55"/>
      <c r="D67" s="55"/>
      <c r="E67" s="55"/>
      <c r="F67" s="55"/>
      <c r="G67" s="55"/>
      <c r="H67" s="55"/>
    </row>
    <row r="68" spans="2:8" ht="16.5" thickBot="1">
      <c r="B68" s="128" t="s">
        <v>92</v>
      </c>
      <c r="C68" s="129"/>
      <c r="D68" s="129"/>
      <c r="E68" s="129"/>
      <c r="F68" s="129"/>
      <c r="G68" s="129"/>
      <c r="H68" s="130"/>
    </row>
    <row r="69" spans="2:8">
      <c r="B69" s="39" t="s">
        <v>10</v>
      </c>
      <c r="C69" s="40">
        <v>1</v>
      </c>
      <c r="D69" s="52">
        <v>490</v>
      </c>
      <c r="E69" s="41">
        <v>0.28000000000000003</v>
      </c>
      <c r="F69" s="41">
        <v>0.31</v>
      </c>
      <c r="G69" s="53">
        <f t="shared" ref="G69:G74" si="16">D69*(1-E69)</f>
        <v>352.8</v>
      </c>
      <c r="H69" s="54">
        <f t="shared" ref="H69:H74" si="17">D69*(1-F69)</f>
        <v>338.09999999999997</v>
      </c>
    </row>
    <row r="70" spans="2:8">
      <c r="B70" s="27" t="s">
        <v>63</v>
      </c>
      <c r="C70" s="28">
        <v>4</v>
      </c>
      <c r="D70" s="29">
        <v>151.79999999999998</v>
      </c>
      <c r="E70" s="37">
        <v>0.37</v>
      </c>
      <c r="F70" s="37">
        <v>0.4</v>
      </c>
      <c r="G70" s="42">
        <f t="shared" si="16"/>
        <v>95.633999999999986</v>
      </c>
      <c r="H70" s="43">
        <f t="shared" si="17"/>
        <v>91.079999999999984</v>
      </c>
    </row>
    <row r="71" spans="2:8">
      <c r="B71" s="27" t="s">
        <v>57</v>
      </c>
      <c r="C71" s="28">
        <v>1</v>
      </c>
      <c r="D71" s="46">
        <v>10990</v>
      </c>
      <c r="E71" s="37">
        <v>0.2</v>
      </c>
      <c r="F71" s="37">
        <v>0.22</v>
      </c>
      <c r="G71" s="47">
        <f t="shared" si="16"/>
        <v>8792</v>
      </c>
      <c r="H71" s="48">
        <f t="shared" si="17"/>
        <v>8572.2000000000007</v>
      </c>
    </row>
    <row r="72" spans="2:8">
      <c r="B72" s="27" t="s">
        <v>58</v>
      </c>
      <c r="C72" s="28">
        <v>2</v>
      </c>
      <c r="D72" s="46">
        <v>214.00000000000003</v>
      </c>
      <c r="E72" s="37">
        <v>0.31</v>
      </c>
      <c r="F72" s="37">
        <v>0.31</v>
      </c>
      <c r="G72" s="47">
        <f t="shared" si="16"/>
        <v>147.66</v>
      </c>
      <c r="H72" s="48">
        <f t="shared" si="17"/>
        <v>147.66</v>
      </c>
    </row>
    <row r="73" spans="2:8">
      <c r="B73" s="27" t="s">
        <v>59</v>
      </c>
      <c r="C73" s="28">
        <v>1</v>
      </c>
      <c r="D73" s="46">
        <v>306.00000000000006</v>
      </c>
      <c r="E73" s="37">
        <v>0.31</v>
      </c>
      <c r="F73" s="37">
        <v>0.31</v>
      </c>
      <c r="G73" s="47">
        <f t="shared" si="16"/>
        <v>211.14000000000001</v>
      </c>
      <c r="H73" s="48">
        <f t="shared" si="17"/>
        <v>211.14000000000001</v>
      </c>
    </row>
    <row r="74" spans="2:8" ht="15.75" thickBot="1">
      <c r="B74" s="30" t="s">
        <v>132</v>
      </c>
      <c r="C74" s="31">
        <v>4</v>
      </c>
      <c r="D74" s="32">
        <v>1.52</v>
      </c>
      <c r="E74" s="38">
        <v>0.31</v>
      </c>
      <c r="F74" s="38">
        <v>0.31</v>
      </c>
      <c r="G74" s="44">
        <f t="shared" si="16"/>
        <v>1.0488</v>
      </c>
      <c r="H74" s="45">
        <f t="shared" si="17"/>
        <v>1.0488</v>
      </c>
    </row>
    <row r="75" spans="2:8">
      <c r="B75" s="55"/>
      <c r="C75" s="55"/>
      <c r="D75" s="55"/>
      <c r="E75" s="55"/>
      <c r="F75" s="55"/>
      <c r="G75" s="75">
        <f>($C69*G69+$C70*G70+$C74*G74)*$G$4+$C71*G71+$C72*G72+$C73*G73</f>
        <v>80293.455200000011</v>
      </c>
      <c r="H75" s="75">
        <f>($C69*H69+$C70*H70+$C74*H74)*$G$4+$C71*H71+$C72*H72+$C73*H73</f>
        <v>76913.719199999992</v>
      </c>
    </row>
    <row r="76" spans="2:8" ht="15.75" thickBot="1">
      <c r="B76" s="55"/>
      <c r="C76" s="55"/>
      <c r="D76" s="55"/>
      <c r="E76" s="55"/>
      <c r="F76" s="55"/>
      <c r="G76" s="55"/>
      <c r="H76" s="55"/>
    </row>
    <row r="77" spans="2:8" ht="16.5" thickBot="1">
      <c r="B77" s="128" t="s">
        <v>93</v>
      </c>
      <c r="C77" s="129"/>
      <c r="D77" s="129"/>
      <c r="E77" s="129"/>
      <c r="F77" s="129"/>
      <c r="G77" s="129"/>
      <c r="H77" s="130"/>
    </row>
    <row r="78" spans="2:8">
      <c r="B78" s="39" t="s">
        <v>10</v>
      </c>
      <c r="C78" s="40">
        <v>1</v>
      </c>
      <c r="D78" s="52">
        <v>490</v>
      </c>
      <c r="E78" s="41">
        <v>0.28000000000000003</v>
      </c>
      <c r="F78" s="41">
        <v>0.31</v>
      </c>
      <c r="G78" s="53">
        <f t="shared" ref="G78:G83" si="18">D78*(1-E78)</f>
        <v>352.8</v>
      </c>
      <c r="H78" s="54">
        <f t="shared" ref="H78:H83" si="19">D78*(1-F78)</f>
        <v>338.09999999999997</v>
      </c>
    </row>
    <row r="79" spans="2:8">
      <c r="B79" s="27" t="s">
        <v>54</v>
      </c>
      <c r="C79" s="28">
        <v>8</v>
      </c>
      <c r="D79" s="29">
        <v>246.2</v>
      </c>
      <c r="E79" s="37">
        <v>0.37</v>
      </c>
      <c r="F79" s="37">
        <v>0.4</v>
      </c>
      <c r="G79" s="42">
        <f t="shared" si="18"/>
        <v>155.10599999999999</v>
      </c>
      <c r="H79" s="43">
        <f t="shared" si="19"/>
        <v>147.72</v>
      </c>
    </row>
    <row r="80" spans="2:8">
      <c r="B80" s="27" t="s">
        <v>61</v>
      </c>
      <c r="C80" s="28">
        <v>1</v>
      </c>
      <c r="D80" s="46">
        <v>12990</v>
      </c>
      <c r="E80" s="37">
        <v>0.2</v>
      </c>
      <c r="F80" s="37">
        <v>0.22</v>
      </c>
      <c r="G80" s="47">
        <f t="shared" si="18"/>
        <v>10392</v>
      </c>
      <c r="H80" s="48">
        <f t="shared" si="19"/>
        <v>10132.200000000001</v>
      </c>
    </row>
    <row r="81" spans="2:8">
      <c r="B81" s="27" t="s">
        <v>58</v>
      </c>
      <c r="C81" s="28">
        <v>6</v>
      </c>
      <c r="D81" s="46">
        <v>214.00000000000003</v>
      </c>
      <c r="E81" s="37">
        <v>0.31</v>
      </c>
      <c r="F81" s="37">
        <v>0.31</v>
      </c>
      <c r="G81" s="47">
        <f t="shared" si="18"/>
        <v>147.66</v>
      </c>
      <c r="H81" s="48">
        <f t="shared" si="19"/>
        <v>147.66</v>
      </c>
    </row>
    <row r="82" spans="2:8">
      <c r="B82" s="27" t="s">
        <v>59</v>
      </c>
      <c r="C82" s="28">
        <v>2</v>
      </c>
      <c r="D82" s="46">
        <v>306.00000000000006</v>
      </c>
      <c r="E82" s="37">
        <v>0.31</v>
      </c>
      <c r="F82" s="37">
        <v>0.31</v>
      </c>
      <c r="G82" s="47">
        <f t="shared" si="18"/>
        <v>211.14000000000001</v>
      </c>
      <c r="H82" s="48">
        <f t="shared" si="19"/>
        <v>211.14000000000001</v>
      </c>
    </row>
    <row r="83" spans="2:8" ht="15.75" thickBot="1">
      <c r="B83" s="30" t="s">
        <v>132</v>
      </c>
      <c r="C83" s="31">
        <v>8</v>
      </c>
      <c r="D83" s="32">
        <v>1.52</v>
      </c>
      <c r="E83" s="38">
        <v>0.31</v>
      </c>
      <c r="F83" s="38">
        <v>0.31</v>
      </c>
      <c r="G83" s="44">
        <f t="shared" si="18"/>
        <v>1.0488</v>
      </c>
      <c r="H83" s="45">
        <f t="shared" si="19"/>
        <v>1.0488</v>
      </c>
    </row>
    <row r="84" spans="2:8">
      <c r="B84" s="55"/>
      <c r="C84" s="55"/>
      <c r="D84" s="55"/>
      <c r="E84" s="55"/>
      <c r="F84" s="55"/>
      <c r="G84" s="75">
        <f>($C78*G78+$C79*G79+$C83*G83)*$G$4+$C80*G80+$C81*G81+$C82*G82</f>
        <v>165495.9264</v>
      </c>
      <c r="H84" s="75">
        <f>($C78*H78+$C79*H79+$C83*H83)*$G$4+$C80*H80+$C81*H81+$C82*H82</f>
        <v>158152.47839999999</v>
      </c>
    </row>
    <row r="85" spans="2:8" ht="15.75" thickBot="1">
      <c r="B85" s="55"/>
      <c r="C85" s="55"/>
      <c r="D85" s="55"/>
      <c r="E85" s="55"/>
      <c r="F85" s="55"/>
      <c r="G85" s="55"/>
      <c r="H85" s="55"/>
    </row>
    <row r="86" spans="2:8" ht="16.5" thickBot="1">
      <c r="B86" s="128" t="s">
        <v>94</v>
      </c>
      <c r="C86" s="129"/>
      <c r="D86" s="129"/>
      <c r="E86" s="129"/>
      <c r="F86" s="129"/>
      <c r="G86" s="129"/>
      <c r="H86" s="130"/>
    </row>
    <row r="87" spans="2:8">
      <c r="B87" s="39" t="s">
        <v>14</v>
      </c>
      <c r="C87" s="40">
        <v>1</v>
      </c>
      <c r="D87" s="52">
        <v>530</v>
      </c>
      <c r="E87" s="61">
        <v>0.28999999999999998</v>
      </c>
      <c r="F87" s="61">
        <v>0.33</v>
      </c>
      <c r="G87" s="53">
        <f t="shared" ref="G87:G92" si="20">D87*(1-E87)</f>
        <v>376.29999999999995</v>
      </c>
      <c r="H87" s="54">
        <f t="shared" ref="H87:H92" si="21">D87*(1-F87)</f>
        <v>355.09999999999997</v>
      </c>
    </row>
    <row r="88" spans="2:8">
      <c r="B88" s="27" t="s">
        <v>60</v>
      </c>
      <c r="C88" s="28">
        <v>6</v>
      </c>
      <c r="D88" s="29">
        <v>116.69999999999999</v>
      </c>
      <c r="E88" s="37">
        <v>0.37</v>
      </c>
      <c r="F88" s="37">
        <v>0.4</v>
      </c>
      <c r="G88" s="42">
        <f t="shared" si="20"/>
        <v>73.520999999999987</v>
      </c>
      <c r="H88" s="43">
        <f t="shared" si="21"/>
        <v>70.02</v>
      </c>
    </row>
    <row r="89" spans="2:8">
      <c r="B89" s="27" t="s">
        <v>57</v>
      </c>
      <c r="C89" s="28">
        <v>1</v>
      </c>
      <c r="D89" s="46">
        <v>10990</v>
      </c>
      <c r="E89" s="37">
        <v>0.2</v>
      </c>
      <c r="F89" s="37">
        <v>0.22</v>
      </c>
      <c r="G89" s="47">
        <f t="shared" si="20"/>
        <v>8792</v>
      </c>
      <c r="H89" s="48">
        <f t="shared" si="21"/>
        <v>8572.2000000000007</v>
      </c>
    </row>
    <row r="90" spans="2:8">
      <c r="B90" s="27" t="s">
        <v>73</v>
      </c>
      <c r="C90" s="28">
        <v>4</v>
      </c>
      <c r="D90" s="46">
        <v>204.00000000000003</v>
      </c>
      <c r="E90" s="37">
        <v>0.31</v>
      </c>
      <c r="F90" s="37">
        <v>0.31</v>
      </c>
      <c r="G90" s="47">
        <f t="shared" si="20"/>
        <v>140.76000000000002</v>
      </c>
      <c r="H90" s="48">
        <f t="shared" si="21"/>
        <v>140.76000000000002</v>
      </c>
    </row>
    <row r="91" spans="2:8">
      <c r="B91" s="27" t="s">
        <v>59</v>
      </c>
      <c r="C91" s="28">
        <v>1</v>
      </c>
      <c r="D91" s="46">
        <v>306.00000000000006</v>
      </c>
      <c r="E91" s="37">
        <v>0.31</v>
      </c>
      <c r="F91" s="37">
        <v>0.31</v>
      </c>
      <c r="G91" s="47">
        <f t="shared" si="20"/>
        <v>211.14000000000001</v>
      </c>
      <c r="H91" s="48">
        <f t="shared" si="21"/>
        <v>211.14000000000001</v>
      </c>
    </row>
    <row r="92" spans="2:8" ht="15.75" thickBot="1">
      <c r="B92" s="30" t="s">
        <v>132</v>
      </c>
      <c r="C92" s="31">
        <v>6</v>
      </c>
      <c r="D92" s="32">
        <v>1.52</v>
      </c>
      <c r="E92" s="38">
        <v>0.31</v>
      </c>
      <c r="F92" s="38">
        <v>0.31</v>
      </c>
      <c r="G92" s="44">
        <f t="shared" si="20"/>
        <v>1.0488</v>
      </c>
      <c r="H92" s="45">
        <f t="shared" si="21"/>
        <v>1.0488</v>
      </c>
    </row>
    <row r="93" spans="2:8">
      <c r="B93" s="55"/>
      <c r="C93" s="55"/>
      <c r="D93" s="55"/>
      <c r="E93" s="55"/>
      <c r="F93" s="55"/>
      <c r="G93" s="75">
        <f>($C87*G87+$C88*G88+$C92*G92)*$G$4+$C89*G89+$C90*G90+$C91*G91</f>
        <v>88643.184799999988</v>
      </c>
      <c r="H93" s="75">
        <f>($C87*H87+$C88*H88+$C92*H92)*$G$4+$C89*H89+$C90*H90+$C91*H91</f>
        <v>84371.608799999987</v>
      </c>
    </row>
    <row r="94" spans="2:8" ht="15.75" thickBot="1">
      <c r="B94" s="55"/>
      <c r="C94" s="55"/>
      <c r="D94" s="55"/>
      <c r="E94" s="55"/>
      <c r="F94" s="55"/>
      <c r="G94" s="55"/>
      <c r="H94" s="55"/>
    </row>
    <row r="95" spans="2:8" ht="16.5" thickBot="1">
      <c r="B95" s="128" t="s">
        <v>95</v>
      </c>
      <c r="C95" s="129"/>
      <c r="D95" s="129"/>
      <c r="E95" s="129"/>
      <c r="F95" s="129"/>
      <c r="G95" s="129"/>
      <c r="H95" s="130"/>
    </row>
    <row r="96" spans="2:8">
      <c r="B96" s="39" t="s">
        <v>14</v>
      </c>
      <c r="C96" s="40">
        <v>1</v>
      </c>
      <c r="D96" s="52">
        <v>530</v>
      </c>
      <c r="E96" s="61">
        <v>0.28999999999999998</v>
      </c>
      <c r="F96" s="61">
        <v>0.33</v>
      </c>
      <c r="G96" s="53">
        <f t="shared" ref="G96:G101" si="22">D96*(1-E96)</f>
        <v>376.29999999999995</v>
      </c>
      <c r="H96" s="54">
        <f t="shared" ref="H96:H101" si="23">D96*(1-F96)</f>
        <v>355.09999999999997</v>
      </c>
    </row>
    <row r="97" spans="2:8">
      <c r="B97" s="27" t="s">
        <v>54</v>
      </c>
      <c r="C97" s="28">
        <v>6</v>
      </c>
      <c r="D97" s="29">
        <v>246.2</v>
      </c>
      <c r="E97" s="37">
        <v>0.37</v>
      </c>
      <c r="F97" s="37">
        <v>0.4</v>
      </c>
      <c r="G97" s="42">
        <f t="shared" si="22"/>
        <v>155.10599999999999</v>
      </c>
      <c r="H97" s="43">
        <f t="shared" si="23"/>
        <v>147.72</v>
      </c>
    </row>
    <row r="98" spans="2:8">
      <c r="B98" s="27" t="s">
        <v>61</v>
      </c>
      <c r="C98" s="28">
        <v>1</v>
      </c>
      <c r="D98" s="46">
        <v>12990</v>
      </c>
      <c r="E98" s="37">
        <v>0.2</v>
      </c>
      <c r="F98" s="37">
        <v>0.22</v>
      </c>
      <c r="G98" s="47">
        <f t="shared" si="22"/>
        <v>10392</v>
      </c>
      <c r="H98" s="48">
        <f t="shared" si="23"/>
        <v>10132.200000000001</v>
      </c>
    </row>
    <row r="99" spans="2:8">
      <c r="B99" s="27" t="s">
        <v>58</v>
      </c>
      <c r="C99" s="28">
        <v>4</v>
      </c>
      <c r="D99" s="46">
        <v>214.00000000000003</v>
      </c>
      <c r="E99" s="37">
        <v>0.31</v>
      </c>
      <c r="F99" s="37">
        <v>0.31</v>
      </c>
      <c r="G99" s="47">
        <f t="shared" si="22"/>
        <v>147.66</v>
      </c>
      <c r="H99" s="48">
        <f t="shared" si="23"/>
        <v>147.66</v>
      </c>
    </row>
    <row r="100" spans="2:8">
      <c r="B100" s="27" t="s">
        <v>59</v>
      </c>
      <c r="C100" s="28">
        <v>1</v>
      </c>
      <c r="D100" s="46">
        <v>306.00000000000006</v>
      </c>
      <c r="E100" s="37">
        <v>0.31</v>
      </c>
      <c r="F100" s="37">
        <v>0.31</v>
      </c>
      <c r="G100" s="47">
        <f t="shared" si="22"/>
        <v>211.14000000000001</v>
      </c>
      <c r="H100" s="48">
        <f t="shared" si="23"/>
        <v>211.14000000000001</v>
      </c>
    </row>
    <row r="101" spans="2:8" ht="15.75" thickBot="1">
      <c r="B101" s="30" t="s">
        <v>132</v>
      </c>
      <c r="C101" s="31">
        <v>6</v>
      </c>
      <c r="D101" s="32">
        <v>1.52</v>
      </c>
      <c r="E101" s="38">
        <v>0.31</v>
      </c>
      <c r="F101" s="38">
        <v>0.31</v>
      </c>
      <c r="G101" s="44">
        <f t="shared" si="22"/>
        <v>1.0488</v>
      </c>
      <c r="H101" s="45">
        <f t="shared" si="23"/>
        <v>1.0488</v>
      </c>
    </row>
    <row r="102" spans="2:8">
      <c r="B102" s="55"/>
      <c r="C102" s="55"/>
      <c r="D102" s="55"/>
      <c r="E102" s="55"/>
      <c r="F102" s="55"/>
      <c r="G102" s="75">
        <f>($C96*G96+$C97*G97+$C101*G101)*$G$4+$C98*G98+$C99*G99+$C100*G100</f>
        <v>137263.74480000001</v>
      </c>
      <c r="H102" s="75">
        <f>($C96*H96+$C97*H97+$C101*H101)*$G$4+$C98*H98+$C99*H99+$C100*H100</f>
        <v>130714.40879999998</v>
      </c>
    </row>
    <row r="103" spans="2:8" ht="15.75" thickBot="1">
      <c r="B103" s="55"/>
      <c r="C103" s="55"/>
      <c r="D103" s="55"/>
      <c r="E103" s="55"/>
      <c r="F103" s="55"/>
      <c r="G103" s="55"/>
      <c r="H103" s="55"/>
    </row>
    <row r="104" spans="2:8" ht="16.5" thickBot="1">
      <c r="B104" s="128" t="s">
        <v>96</v>
      </c>
      <c r="C104" s="129"/>
      <c r="D104" s="129"/>
      <c r="E104" s="129"/>
      <c r="F104" s="129"/>
      <c r="G104" s="129"/>
      <c r="H104" s="130"/>
    </row>
    <row r="105" spans="2:8">
      <c r="B105" s="39" t="s">
        <v>14</v>
      </c>
      <c r="C105" s="40">
        <v>1</v>
      </c>
      <c r="D105" s="52">
        <v>530</v>
      </c>
      <c r="E105" s="61">
        <v>0.28999999999999998</v>
      </c>
      <c r="F105" s="61">
        <v>0.33</v>
      </c>
      <c r="G105" s="53">
        <f t="shared" ref="G105:G110" si="24">D105*(1-E105)</f>
        <v>376.29999999999995</v>
      </c>
      <c r="H105" s="54">
        <f t="shared" ref="H105:H110" si="25">D105*(1-F105)</f>
        <v>355.09999999999997</v>
      </c>
    </row>
    <row r="106" spans="2:8">
      <c r="B106" s="27" t="s">
        <v>54</v>
      </c>
      <c r="C106" s="28">
        <v>6</v>
      </c>
      <c r="D106" s="29">
        <v>246.2</v>
      </c>
      <c r="E106" s="37">
        <v>0.37</v>
      </c>
      <c r="F106" s="37">
        <v>0.4</v>
      </c>
      <c r="G106" s="42">
        <f t="shared" si="24"/>
        <v>155.10599999999999</v>
      </c>
      <c r="H106" s="43">
        <f t="shared" si="25"/>
        <v>147.72</v>
      </c>
    </row>
    <row r="107" spans="2:8">
      <c r="B107" s="27" t="s">
        <v>61</v>
      </c>
      <c r="C107" s="28">
        <v>1</v>
      </c>
      <c r="D107" s="46">
        <v>12990</v>
      </c>
      <c r="E107" s="37">
        <v>0.2</v>
      </c>
      <c r="F107" s="37">
        <v>0.22</v>
      </c>
      <c r="G107" s="47">
        <f t="shared" si="24"/>
        <v>10392</v>
      </c>
      <c r="H107" s="48">
        <f t="shared" si="25"/>
        <v>10132.200000000001</v>
      </c>
    </row>
    <row r="108" spans="2:8">
      <c r="B108" s="27" t="s">
        <v>58</v>
      </c>
      <c r="C108" s="28">
        <v>4</v>
      </c>
      <c r="D108" s="46">
        <v>214.00000000000003</v>
      </c>
      <c r="E108" s="37">
        <v>0.31</v>
      </c>
      <c r="F108" s="37">
        <v>0.31</v>
      </c>
      <c r="G108" s="47">
        <f t="shared" si="24"/>
        <v>147.66</v>
      </c>
      <c r="H108" s="48">
        <f t="shared" si="25"/>
        <v>147.66</v>
      </c>
    </row>
    <row r="109" spans="2:8">
      <c r="B109" s="27" t="s">
        <v>59</v>
      </c>
      <c r="C109" s="28">
        <v>1</v>
      </c>
      <c r="D109" s="46">
        <v>306.00000000000006</v>
      </c>
      <c r="E109" s="37">
        <v>0.31</v>
      </c>
      <c r="F109" s="37">
        <v>0.31</v>
      </c>
      <c r="G109" s="47">
        <f t="shared" si="24"/>
        <v>211.14000000000001</v>
      </c>
      <c r="H109" s="48">
        <f t="shared" si="25"/>
        <v>211.14000000000001</v>
      </c>
    </row>
    <row r="110" spans="2:8" ht="15.75" thickBot="1">
      <c r="B110" s="30" t="s">
        <v>132</v>
      </c>
      <c r="C110" s="31">
        <v>6</v>
      </c>
      <c r="D110" s="32">
        <v>1.52</v>
      </c>
      <c r="E110" s="38">
        <v>0.31</v>
      </c>
      <c r="F110" s="38">
        <v>0.31</v>
      </c>
      <c r="G110" s="44">
        <f t="shared" si="24"/>
        <v>1.0488</v>
      </c>
      <c r="H110" s="45">
        <f t="shared" si="25"/>
        <v>1.0488</v>
      </c>
    </row>
    <row r="111" spans="2:8">
      <c r="B111" s="55"/>
      <c r="C111" s="55"/>
      <c r="D111" s="55"/>
      <c r="E111" s="55"/>
      <c r="F111" s="55"/>
      <c r="G111" s="75">
        <f>($C105*G105+$C106*G106+$C110*G110)*$G$4+$C107*G107+$C108*G108+$C109*G109</f>
        <v>137263.74480000001</v>
      </c>
      <c r="H111" s="75">
        <f>($C105*H105+$C106*H106+$C110*H110)*$G$4+$C107*H107+$C108*H108+$C109*H109</f>
        <v>130714.40879999998</v>
      </c>
    </row>
    <row r="112" spans="2:8" ht="15.75" thickBot="1">
      <c r="B112" s="55"/>
      <c r="C112" s="55"/>
      <c r="D112" s="55"/>
      <c r="E112" s="55"/>
      <c r="F112" s="55"/>
      <c r="G112" s="55"/>
      <c r="H112" s="55"/>
    </row>
    <row r="113" spans="2:8" ht="16.5" thickBot="1">
      <c r="B113" s="128" t="s">
        <v>97</v>
      </c>
      <c r="C113" s="129"/>
      <c r="D113" s="129"/>
      <c r="E113" s="129"/>
      <c r="F113" s="129"/>
      <c r="G113" s="129"/>
      <c r="H113" s="130"/>
    </row>
    <row r="114" spans="2:8">
      <c r="B114" s="39" t="s">
        <v>14</v>
      </c>
      <c r="C114" s="40">
        <v>1</v>
      </c>
      <c r="D114" s="52">
        <v>530</v>
      </c>
      <c r="E114" s="61">
        <v>0.28999999999999998</v>
      </c>
      <c r="F114" s="61">
        <v>0.33</v>
      </c>
      <c r="G114" s="53">
        <f t="shared" ref="G114:G119" si="26">D114*(1-E114)</f>
        <v>376.29999999999995</v>
      </c>
      <c r="H114" s="54">
        <f t="shared" ref="H114:H119" si="27">D114*(1-F114)</f>
        <v>355.09999999999997</v>
      </c>
    </row>
    <row r="115" spans="2:8">
      <c r="B115" s="27" t="s">
        <v>54</v>
      </c>
      <c r="C115" s="28">
        <v>12</v>
      </c>
      <c r="D115" s="29">
        <v>246.2</v>
      </c>
      <c r="E115" s="37">
        <v>0.37</v>
      </c>
      <c r="F115" s="37">
        <v>0.4</v>
      </c>
      <c r="G115" s="42">
        <f t="shared" si="26"/>
        <v>155.10599999999999</v>
      </c>
      <c r="H115" s="43">
        <f t="shared" si="27"/>
        <v>147.72</v>
      </c>
    </row>
    <row r="116" spans="2:8">
      <c r="B116" s="27" t="s">
        <v>61</v>
      </c>
      <c r="C116" s="28">
        <v>1</v>
      </c>
      <c r="D116" s="46">
        <v>12990</v>
      </c>
      <c r="E116" s="37">
        <v>0.2</v>
      </c>
      <c r="F116" s="37">
        <v>0.22</v>
      </c>
      <c r="G116" s="47">
        <f t="shared" si="26"/>
        <v>10392</v>
      </c>
      <c r="H116" s="48">
        <f t="shared" si="27"/>
        <v>10132.200000000001</v>
      </c>
    </row>
    <row r="117" spans="2:8">
      <c r="B117" s="27" t="s">
        <v>58</v>
      </c>
      <c r="C117" s="28">
        <v>8</v>
      </c>
      <c r="D117" s="46">
        <v>214.00000000000003</v>
      </c>
      <c r="E117" s="37">
        <v>0.31</v>
      </c>
      <c r="F117" s="37">
        <v>0.31</v>
      </c>
      <c r="G117" s="47">
        <f t="shared" si="26"/>
        <v>147.66</v>
      </c>
      <c r="H117" s="48">
        <f t="shared" si="27"/>
        <v>147.66</v>
      </c>
    </row>
    <row r="118" spans="2:8">
      <c r="B118" s="27" t="s">
        <v>59</v>
      </c>
      <c r="C118" s="28">
        <v>4</v>
      </c>
      <c r="D118" s="46">
        <v>306.00000000000006</v>
      </c>
      <c r="E118" s="37">
        <v>0.31</v>
      </c>
      <c r="F118" s="37">
        <v>0.31</v>
      </c>
      <c r="G118" s="47">
        <f t="shared" si="26"/>
        <v>211.14000000000001</v>
      </c>
      <c r="H118" s="48">
        <f t="shared" si="27"/>
        <v>211.14000000000001</v>
      </c>
    </row>
    <row r="119" spans="2:8" ht="15.75" thickBot="1">
      <c r="B119" s="30" t="s">
        <v>132</v>
      </c>
      <c r="C119" s="31">
        <v>12</v>
      </c>
      <c r="D119" s="32">
        <v>1.52</v>
      </c>
      <c r="E119" s="38">
        <v>0.31</v>
      </c>
      <c r="F119" s="38">
        <v>0.31</v>
      </c>
      <c r="G119" s="44">
        <f t="shared" si="26"/>
        <v>1.0488</v>
      </c>
      <c r="H119" s="45">
        <f t="shared" si="27"/>
        <v>1.0488</v>
      </c>
    </row>
    <row r="120" spans="2:8">
      <c r="B120" s="55"/>
      <c r="C120" s="55"/>
      <c r="D120" s="55"/>
      <c r="E120" s="55"/>
      <c r="F120" s="55"/>
      <c r="G120" s="75">
        <f>($C114*G114+$C115*G115+$C119*G119)*$G$4+$C116*G116+$C117*G117+$C118*G118</f>
        <v>228432.96959999998</v>
      </c>
      <c r="H120" s="75">
        <f>($C114*H114+$C115*H115+$C119*H119)*$G$4+$C116*H116+$C117*H117+$C118*H118</f>
        <v>217629.29759999996</v>
      </c>
    </row>
    <row r="121" spans="2:8" ht="15.75" thickBot="1">
      <c r="B121" s="55"/>
      <c r="C121" s="55"/>
      <c r="D121" s="55"/>
      <c r="E121" s="55"/>
      <c r="F121" s="55"/>
      <c r="G121" s="55"/>
      <c r="H121" s="55"/>
    </row>
    <row r="122" spans="2:8" ht="16.5" thickBot="1">
      <c r="B122" s="128" t="s">
        <v>98</v>
      </c>
      <c r="C122" s="129"/>
      <c r="D122" s="129"/>
      <c r="E122" s="129"/>
      <c r="F122" s="129"/>
      <c r="G122" s="129"/>
      <c r="H122" s="130"/>
    </row>
    <row r="123" spans="2:8">
      <c r="B123" s="39" t="s">
        <v>78</v>
      </c>
      <c r="C123" s="40">
        <v>1</v>
      </c>
      <c r="D123" s="52">
        <v>1020</v>
      </c>
      <c r="E123" s="61">
        <v>0.3</v>
      </c>
      <c r="F123" s="61">
        <v>0.33</v>
      </c>
      <c r="G123" s="53">
        <f t="shared" ref="G123:G128" si="28">D123*(1-E123)</f>
        <v>714</v>
      </c>
      <c r="H123" s="54">
        <f t="shared" ref="H123:H128" si="29">D123*(1-F123)</f>
        <v>683.4</v>
      </c>
    </row>
    <row r="124" spans="2:8">
      <c r="B124" s="27" t="s">
        <v>54</v>
      </c>
      <c r="C124" s="28">
        <v>4</v>
      </c>
      <c r="D124" s="29">
        <v>246.2</v>
      </c>
      <c r="E124" s="37">
        <v>0.37</v>
      </c>
      <c r="F124" s="37">
        <v>0.4</v>
      </c>
      <c r="G124" s="42">
        <f t="shared" si="28"/>
        <v>155.10599999999999</v>
      </c>
      <c r="H124" s="43">
        <f t="shared" si="29"/>
        <v>147.72</v>
      </c>
    </row>
    <row r="125" spans="2:8">
      <c r="B125" s="27" t="s">
        <v>57</v>
      </c>
      <c r="C125" s="28">
        <v>1</v>
      </c>
      <c r="D125" s="46">
        <v>10990</v>
      </c>
      <c r="E125" s="37">
        <v>0.2</v>
      </c>
      <c r="F125" s="37">
        <v>0.22</v>
      </c>
      <c r="G125" s="47">
        <f t="shared" si="28"/>
        <v>8792</v>
      </c>
      <c r="H125" s="48">
        <f t="shared" si="29"/>
        <v>8572.2000000000007</v>
      </c>
    </row>
    <row r="126" spans="2:8">
      <c r="B126" s="27" t="s">
        <v>64</v>
      </c>
      <c r="C126" s="28">
        <v>2</v>
      </c>
      <c r="D126" s="46">
        <v>510.00000000000006</v>
      </c>
      <c r="E126" s="37">
        <v>0.31</v>
      </c>
      <c r="F126" s="37">
        <v>0.31</v>
      </c>
      <c r="G126" s="47">
        <f t="shared" si="28"/>
        <v>351.90000000000003</v>
      </c>
      <c r="H126" s="48">
        <f t="shared" si="29"/>
        <v>351.90000000000003</v>
      </c>
    </row>
    <row r="127" spans="2:8">
      <c r="B127" s="27" t="s">
        <v>69</v>
      </c>
      <c r="C127" s="28">
        <v>1</v>
      </c>
      <c r="D127" s="46">
        <v>826.00000000000011</v>
      </c>
      <c r="E127" s="37">
        <v>0.31</v>
      </c>
      <c r="F127" s="37">
        <v>0.31</v>
      </c>
      <c r="G127" s="47">
        <f t="shared" si="28"/>
        <v>569.94000000000005</v>
      </c>
      <c r="H127" s="48">
        <f t="shared" si="29"/>
        <v>569.94000000000005</v>
      </c>
    </row>
    <row r="128" spans="2:8" ht="15.75" thickBot="1">
      <c r="B128" s="30" t="s">
        <v>132</v>
      </c>
      <c r="C128" s="31">
        <v>4</v>
      </c>
      <c r="D128" s="32">
        <v>1.52</v>
      </c>
      <c r="E128" s="38">
        <v>0.31</v>
      </c>
      <c r="F128" s="38">
        <v>0.31</v>
      </c>
      <c r="G128" s="44">
        <f t="shared" si="28"/>
        <v>1.0488</v>
      </c>
      <c r="H128" s="45">
        <f t="shared" si="29"/>
        <v>1.0488</v>
      </c>
    </row>
    <row r="129" spans="2:8">
      <c r="B129" s="55"/>
      <c r="C129" s="55"/>
      <c r="D129" s="55"/>
      <c r="E129" s="55"/>
      <c r="F129" s="55"/>
      <c r="G129" s="75">
        <f>($C123*G123+$C124*G124+$C128*G128)*$G$4+$C125*G125+$C126*G126+$C127*G127</f>
        <v>138573.1832</v>
      </c>
      <c r="H129" s="75">
        <f>($C123*H123+$C124*H124+$C128*H128)*$G$4+$C125*H125+$C126*H126+$C127*H127</f>
        <v>132579.55919999999</v>
      </c>
    </row>
    <row r="130" spans="2:8" ht="15.75" thickBot="1">
      <c r="B130" s="55"/>
      <c r="C130" s="55"/>
      <c r="D130" s="55"/>
      <c r="E130" s="55"/>
      <c r="F130" s="55"/>
      <c r="G130" s="55"/>
      <c r="H130" s="55"/>
    </row>
    <row r="131" spans="2:8" ht="16.5" thickBot="1">
      <c r="B131" s="128" t="s">
        <v>99</v>
      </c>
      <c r="C131" s="129"/>
      <c r="D131" s="129"/>
      <c r="E131" s="129"/>
      <c r="F131" s="129"/>
      <c r="G131" s="129"/>
      <c r="H131" s="130"/>
    </row>
    <row r="132" spans="2:8">
      <c r="B132" s="39" t="s">
        <v>78</v>
      </c>
      <c r="C132" s="40">
        <v>1</v>
      </c>
      <c r="D132" s="52">
        <v>1020</v>
      </c>
      <c r="E132" s="61">
        <v>0.3</v>
      </c>
      <c r="F132" s="61">
        <v>0.33</v>
      </c>
      <c r="G132" s="53">
        <f t="shared" ref="G132:G137" si="30">D132*(1-E132)</f>
        <v>714</v>
      </c>
      <c r="H132" s="54">
        <f t="shared" ref="H132:H137" si="31">D132*(1-F132)</f>
        <v>683.4</v>
      </c>
    </row>
    <row r="133" spans="2:8">
      <c r="B133" s="27" t="s">
        <v>65</v>
      </c>
      <c r="C133" s="28">
        <v>4</v>
      </c>
      <c r="D133" s="29">
        <v>341</v>
      </c>
      <c r="E133" s="37">
        <v>0.37</v>
      </c>
      <c r="F133" s="37">
        <v>0.4</v>
      </c>
      <c r="G133" s="42">
        <f t="shared" si="30"/>
        <v>214.83</v>
      </c>
      <c r="H133" s="43">
        <f t="shared" si="31"/>
        <v>204.6</v>
      </c>
    </row>
    <row r="134" spans="2:8">
      <c r="B134" s="27" t="s">
        <v>57</v>
      </c>
      <c r="C134" s="28">
        <v>1</v>
      </c>
      <c r="D134" s="46">
        <v>10990</v>
      </c>
      <c r="E134" s="37">
        <v>0.2</v>
      </c>
      <c r="F134" s="37">
        <v>0.22</v>
      </c>
      <c r="G134" s="47">
        <f t="shared" si="30"/>
        <v>8792</v>
      </c>
      <c r="H134" s="48">
        <f t="shared" si="31"/>
        <v>8572.2000000000007</v>
      </c>
    </row>
    <row r="135" spans="2:8">
      <c r="B135" s="27" t="s">
        <v>64</v>
      </c>
      <c r="C135" s="28">
        <v>2</v>
      </c>
      <c r="D135" s="46">
        <v>510.00000000000006</v>
      </c>
      <c r="E135" s="37">
        <v>0.31</v>
      </c>
      <c r="F135" s="37">
        <v>0.31</v>
      </c>
      <c r="G135" s="47">
        <f t="shared" si="30"/>
        <v>351.90000000000003</v>
      </c>
      <c r="H135" s="48">
        <f t="shared" si="31"/>
        <v>351.90000000000003</v>
      </c>
    </row>
    <row r="136" spans="2:8">
      <c r="B136" s="27" t="s">
        <v>69</v>
      </c>
      <c r="C136" s="28">
        <v>1</v>
      </c>
      <c r="D136" s="46">
        <v>826.00000000000011</v>
      </c>
      <c r="E136" s="37">
        <v>0.31</v>
      </c>
      <c r="F136" s="37">
        <v>0.31</v>
      </c>
      <c r="G136" s="47">
        <f t="shared" si="30"/>
        <v>569.94000000000005</v>
      </c>
      <c r="H136" s="48">
        <f t="shared" si="31"/>
        <v>569.94000000000005</v>
      </c>
    </row>
    <row r="137" spans="2:8" ht="15.75" thickBot="1">
      <c r="B137" s="30" t="s">
        <v>132</v>
      </c>
      <c r="C137" s="31">
        <v>4</v>
      </c>
      <c r="D137" s="32">
        <v>1.52</v>
      </c>
      <c r="E137" s="38">
        <v>0.31</v>
      </c>
      <c r="F137" s="38">
        <v>0.31</v>
      </c>
      <c r="G137" s="44">
        <f t="shared" si="30"/>
        <v>1.0488</v>
      </c>
      <c r="H137" s="45">
        <f t="shared" si="31"/>
        <v>1.0488</v>
      </c>
    </row>
    <row r="138" spans="2:8">
      <c r="B138" s="55"/>
      <c r="C138" s="55"/>
      <c r="D138" s="55"/>
      <c r="E138" s="55"/>
      <c r="F138" s="55"/>
      <c r="G138" s="75">
        <f>($C132*G132+$C133*G133+$C137*G137)*$G$4+$C134*G134+$C135*G135+$C136*G136</f>
        <v>161507.19920000003</v>
      </c>
      <c r="H138" s="75">
        <f>($C132*H132+$C133*H133+$C137*H137)*$G$4+$C134*H134+$C135*H135+$C136*H136</f>
        <v>154421.4792</v>
      </c>
    </row>
    <row r="139" spans="2:8" ht="15.75" thickBot="1">
      <c r="B139" s="55"/>
      <c r="C139" s="55"/>
      <c r="D139" s="55"/>
      <c r="E139" s="55"/>
      <c r="F139" s="55"/>
      <c r="G139" s="55"/>
      <c r="H139" s="55"/>
    </row>
    <row r="140" spans="2:8" ht="16.5" thickBot="1">
      <c r="B140" s="125" t="s">
        <v>100</v>
      </c>
      <c r="C140" s="126"/>
      <c r="D140" s="126"/>
      <c r="E140" s="126"/>
      <c r="F140" s="126"/>
      <c r="G140" s="126"/>
      <c r="H140" s="127"/>
    </row>
    <row r="141" spans="2:8">
      <c r="B141" s="39" t="s">
        <v>78</v>
      </c>
      <c r="C141" s="40">
        <v>1</v>
      </c>
      <c r="D141" s="52">
        <v>1020</v>
      </c>
      <c r="E141" s="61">
        <v>0.3</v>
      </c>
      <c r="F141" s="61">
        <v>0.33</v>
      </c>
      <c r="G141" s="53">
        <f t="shared" ref="G141:G146" si="32">D141*(1-E141)</f>
        <v>714</v>
      </c>
      <c r="H141" s="54">
        <f t="shared" ref="H141:H146" si="33">D141*(1-F141)</f>
        <v>683.4</v>
      </c>
    </row>
    <row r="142" spans="2:8">
      <c r="B142" s="27" t="s">
        <v>65</v>
      </c>
      <c r="C142" s="28">
        <v>4</v>
      </c>
      <c r="D142" s="29">
        <v>341</v>
      </c>
      <c r="E142" s="37">
        <v>0.37</v>
      </c>
      <c r="F142" s="37">
        <v>0.4</v>
      </c>
      <c r="G142" s="42">
        <f t="shared" si="32"/>
        <v>214.83</v>
      </c>
      <c r="H142" s="43">
        <f t="shared" si="33"/>
        <v>204.6</v>
      </c>
    </row>
    <row r="143" spans="2:8">
      <c r="B143" s="27" t="s">
        <v>57</v>
      </c>
      <c r="C143" s="28">
        <v>1</v>
      </c>
      <c r="D143" s="46">
        <v>10990</v>
      </c>
      <c r="E143" s="37">
        <v>0.2</v>
      </c>
      <c r="F143" s="37">
        <v>0.22</v>
      </c>
      <c r="G143" s="47">
        <f t="shared" si="32"/>
        <v>8792</v>
      </c>
      <c r="H143" s="48">
        <f t="shared" si="33"/>
        <v>8572.2000000000007</v>
      </c>
    </row>
    <row r="144" spans="2:8">
      <c r="B144" s="27" t="s">
        <v>64</v>
      </c>
      <c r="C144" s="28">
        <v>2</v>
      </c>
      <c r="D144" s="46">
        <v>510.00000000000006</v>
      </c>
      <c r="E144" s="37">
        <v>0.31</v>
      </c>
      <c r="F144" s="37">
        <v>0.31</v>
      </c>
      <c r="G144" s="47">
        <f t="shared" si="32"/>
        <v>351.90000000000003</v>
      </c>
      <c r="H144" s="48">
        <f t="shared" si="33"/>
        <v>351.90000000000003</v>
      </c>
    </row>
    <row r="145" spans="2:8">
      <c r="B145" s="27" t="s">
        <v>69</v>
      </c>
      <c r="C145" s="28">
        <v>1</v>
      </c>
      <c r="D145" s="46">
        <v>826.00000000000011</v>
      </c>
      <c r="E145" s="37">
        <v>0.31</v>
      </c>
      <c r="F145" s="37">
        <v>0.31</v>
      </c>
      <c r="G145" s="47">
        <f t="shared" si="32"/>
        <v>569.94000000000005</v>
      </c>
      <c r="H145" s="48">
        <f t="shared" si="33"/>
        <v>569.94000000000005</v>
      </c>
    </row>
    <row r="146" spans="2:8" ht="15.75" thickBot="1">
      <c r="B146" s="30" t="s">
        <v>132</v>
      </c>
      <c r="C146" s="31">
        <v>4</v>
      </c>
      <c r="D146" s="32">
        <v>1.52</v>
      </c>
      <c r="E146" s="38">
        <v>0.31</v>
      </c>
      <c r="F146" s="38">
        <v>0.31</v>
      </c>
      <c r="G146" s="44">
        <f t="shared" si="32"/>
        <v>1.0488</v>
      </c>
      <c r="H146" s="45">
        <f t="shared" si="33"/>
        <v>1.0488</v>
      </c>
    </row>
    <row r="147" spans="2:8">
      <c r="B147" s="55"/>
      <c r="C147" s="55"/>
      <c r="D147" s="55"/>
      <c r="E147" s="55"/>
      <c r="F147" s="55"/>
      <c r="G147" s="75">
        <f>($C141*G141+$C142*G142+$C146*G146)*$G$4+$C143*G143+$C144*G144+$C145*G145</f>
        <v>161507.19920000003</v>
      </c>
      <c r="H147" s="75">
        <f>($C141*H141+$C142*H142+$C146*H146)*$G$4+$C143*H143+$C144*H144+$C145*H145</f>
        <v>154421.4792</v>
      </c>
    </row>
    <row r="148" spans="2:8" ht="15.75" thickBot="1">
      <c r="B148" s="55"/>
      <c r="C148" s="55"/>
      <c r="D148" s="55"/>
      <c r="E148" s="55"/>
      <c r="F148" s="55"/>
      <c r="G148" s="55"/>
      <c r="H148" s="55"/>
    </row>
    <row r="149" spans="2:8" ht="16.5" thickBot="1">
      <c r="B149" s="128" t="s">
        <v>101</v>
      </c>
      <c r="C149" s="129"/>
      <c r="D149" s="129"/>
      <c r="E149" s="129"/>
      <c r="F149" s="129"/>
      <c r="G149" s="129"/>
      <c r="H149" s="130"/>
    </row>
    <row r="150" spans="2:8">
      <c r="B150" s="39" t="s">
        <v>78</v>
      </c>
      <c r="C150" s="40">
        <v>1</v>
      </c>
      <c r="D150" s="52">
        <v>1020</v>
      </c>
      <c r="E150" s="61">
        <v>0.3</v>
      </c>
      <c r="F150" s="61">
        <v>0.33</v>
      </c>
      <c r="G150" s="53">
        <f t="shared" ref="G150:G155" si="34">D150*(1-E150)</f>
        <v>714</v>
      </c>
      <c r="H150" s="54">
        <f t="shared" ref="H150:H155" si="35">D150*(1-F150)</f>
        <v>683.4</v>
      </c>
    </row>
    <row r="151" spans="2:8">
      <c r="B151" s="27" t="s">
        <v>54</v>
      </c>
      <c r="C151" s="28">
        <v>8</v>
      </c>
      <c r="D151" s="29">
        <v>246.2</v>
      </c>
      <c r="E151" s="37">
        <v>0.37</v>
      </c>
      <c r="F151" s="37">
        <v>0.4</v>
      </c>
      <c r="G151" s="42">
        <f t="shared" si="34"/>
        <v>155.10599999999999</v>
      </c>
      <c r="H151" s="43">
        <f t="shared" si="35"/>
        <v>147.72</v>
      </c>
    </row>
    <row r="152" spans="2:8">
      <c r="B152" s="27" t="s">
        <v>61</v>
      </c>
      <c r="C152" s="28">
        <v>1</v>
      </c>
      <c r="D152" s="46">
        <v>12990</v>
      </c>
      <c r="E152" s="37">
        <v>0.2</v>
      </c>
      <c r="F152" s="37">
        <v>0.22</v>
      </c>
      <c r="G152" s="47">
        <f t="shared" si="34"/>
        <v>10392</v>
      </c>
      <c r="H152" s="48">
        <f t="shared" si="35"/>
        <v>10132.200000000001</v>
      </c>
    </row>
    <row r="153" spans="2:8">
      <c r="B153" s="27" t="s">
        <v>64</v>
      </c>
      <c r="C153" s="28">
        <v>6</v>
      </c>
      <c r="D153" s="46">
        <v>510.00000000000006</v>
      </c>
      <c r="E153" s="37">
        <v>0.31</v>
      </c>
      <c r="F153" s="37">
        <v>0.31</v>
      </c>
      <c r="G153" s="47">
        <f t="shared" si="34"/>
        <v>351.90000000000003</v>
      </c>
      <c r="H153" s="48">
        <f t="shared" si="35"/>
        <v>351.90000000000003</v>
      </c>
    </row>
    <row r="154" spans="2:8">
      <c r="B154" s="27" t="s">
        <v>69</v>
      </c>
      <c r="C154" s="28">
        <v>2</v>
      </c>
      <c r="D154" s="46">
        <v>826.00000000000011</v>
      </c>
      <c r="E154" s="37">
        <v>0.31</v>
      </c>
      <c r="F154" s="37">
        <v>0.31</v>
      </c>
      <c r="G154" s="47">
        <f t="shared" si="34"/>
        <v>569.94000000000005</v>
      </c>
      <c r="H154" s="48">
        <f t="shared" si="35"/>
        <v>569.94000000000005</v>
      </c>
    </row>
    <row r="155" spans="2:8" ht="15.75" thickBot="1">
      <c r="B155" s="30" t="s">
        <v>132</v>
      </c>
      <c r="C155" s="31">
        <v>8</v>
      </c>
      <c r="D155" s="32">
        <v>1.52</v>
      </c>
      <c r="E155" s="38">
        <v>0.31</v>
      </c>
      <c r="F155" s="38">
        <v>0.31</v>
      </c>
      <c r="G155" s="44">
        <f t="shared" si="34"/>
        <v>1.0488</v>
      </c>
      <c r="H155" s="45">
        <f t="shared" si="35"/>
        <v>1.0488</v>
      </c>
    </row>
    <row r="156" spans="2:8">
      <c r="B156" s="55"/>
      <c r="C156" s="55"/>
      <c r="D156" s="55"/>
      <c r="E156" s="55"/>
      <c r="F156" s="55"/>
      <c r="G156" s="75">
        <f>($C150*G150+$C151*G151+$C155*G155)*$G$4+$C152*G152+$C153*G153+$C154*G154</f>
        <v>202114.16639999999</v>
      </c>
      <c r="H156" s="75">
        <f>($C150*H150+$C151*H151+$C155*H155)*$G$4+$C152*H152+$C153*H153+$C154*H154</f>
        <v>193244.31839999999</v>
      </c>
    </row>
    <row r="157" spans="2:8" ht="15.75" thickBot="1">
      <c r="B157" s="55"/>
      <c r="C157" s="55"/>
      <c r="D157" s="55"/>
      <c r="E157" s="55"/>
      <c r="F157" s="55"/>
      <c r="G157" s="55"/>
      <c r="H157" s="55"/>
    </row>
    <row r="158" spans="2:8" ht="16.5" thickBot="1">
      <c r="B158" s="128" t="s">
        <v>102</v>
      </c>
      <c r="C158" s="129"/>
      <c r="D158" s="129"/>
      <c r="E158" s="129"/>
      <c r="F158" s="129"/>
      <c r="G158" s="129"/>
      <c r="H158" s="130"/>
    </row>
    <row r="159" spans="2:8">
      <c r="B159" s="39" t="s">
        <v>78</v>
      </c>
      <c r="C159" s="40">
        <v>1</v>
      </c>
      <c r="D159" s="52">
        <v>1020</v>
      </c>
      <c r="E159" s="61">
        <v>0.3</v>
      </c>
      <c r="F159" s="61">
        <v>0.33</v>
      </c>
      <c r="G159" s="53">
        <f t="shared" ref="G159:G164" si="36">D159*(1-E159)</f>
        <v>714</v>
      </c>
      <c r="H159" s="54">
        <f t="shared" ref="H159:H164" si="37">D159*(1-F159)</f>
        <v>683.4</v>
      </c>
    </row>
    <row r="160" spans="2:8">
      <c r="B160" s="27" t="s">
        <v>65</v>
      </c>
      <c r="C160" s="28">
        <v>8</v>
      </c>
      <c r="D160" s="29">
        <v>341</v>
      </c>
      <c r="E160" s="37">
        <v>0.37</v>
      </c>
      <c r="F160" s="37">
        <v>0.4</v>
      </c>
      <c r="G160" s="42">
        <f t="shared" si="36"/>
        <v>214.83</v>
      </c>
      <c r="H160" s="43">
        <f t="shared" si="37"/>
        <v>204.6</v>
      </c>
    </row>
    <row r="161" spans="2:8">
      <c r="B161" s="27" t="s">
        <v>61</v>
      </c>
      <c r="C161" s="28">
        <v>1</v>
      </c>
      <c r="D161" s="46">
        <v>12990</v>
      </c>
      <c r="E161" s="37">
        <v>0.2</v>
      </c>
      <c r="F161" s="37">
        <v>0.22</v>
      </c>
      <c r="G161" s="47">
        <f t="shared" si="36"/>
        <v>10392</v>
      </c>
      <c r="H161" s="48">
        <f t="shared" si="37"/>
        <v>10132.200000000001</v>
      </c>
    </row>
    <row r="162" spans="2:8">
      <c r="B162" s="27" t="s">
        <v>64</v>
      </c>
      <c r="C162" s="28">
        <v>6</v>
      </c>
      <c r="D162" s="46">
        <v>510.00000000000006</v>
      </c>
      <c r="E162" s="37">
        <v>0.31</v>
      </c>
      <c r="F162" s="37">
        <v>0.31</v>
      </c>
      <c r="G162" s="47">
        <f t="shared" si="36"/>
        <v>351.90000000000003</v>
      </c>
      <c r="H162" s="48">
        <f t="shared" si="37"/>
        <v>351.90000000000003</v>
      </c>
    </row>
    <row r="163" spans="2:8">
      <c r="B163" s="27" t="s">
        <v>69</v>
      </c>
      <c r="C163" s="28">
        <v>2</v>
      </c>
      <c r="D163" s="46">
        <v>826.00000000000011</v>
      </c>
      <c r="E163" s="37">
        <v>0.31</v>
      </c>
      <c r="F163" s="37">
        <v>0.31</v>
      </c>
      <c r="G163" s="47">
        <f t="shared" si="36"/>
        <v>569.94000000000005</v>
      </c>
      <c r="H163" s="48">
        <f t="shared" si="37"/>
        <v>569.94000000000005</v>
      </c>
    </row>
    <row r="164" spans="2:8" ht="15.75" thickBot="1">
      <c r="B164" s="30" t="s">
        <v>132</v>
      </c>
      <c r="C164" s="31">
        <v>8</v>
      </c>
      <c r="D164" s="32">
        <v>1.52</v>
      </c>
      <c r="E164" s="38">
        <v>0.31</v>
      </c>
      <c r="F164" s="38">
        <v>0.31</v>
      </c>
      <c r="G164" s="44">
        <f t="shared" si="36"/>
        <v>1.0488</v>
      </c>
      <c r="H164" s="45">
        <f t="shared" si="37"/>
        <v>1.0488</v>
      </c>
    </row>
    <row r="165" spans="2:8">
      <c r="B165" s="55"/>
      <c r="C165" s="55"/>
      <c r="D165" s="55"/>
      <c r="E165" s="55"/>
      <c r="F165" s="55"/>
      <c r="G165" s="75">
        <f>($C159*G159+$C160*G160+$C164*G164)*$G$4+$C161*G161+$C162*G162+$C163*G163</f>
        <v>247982.19840000005</v>
      </c>
      <c r="H165" s="75">
        <f>($C159*H159+$C160*H160+$C164*H164)*$G$4+$C161*H161+$C162*H162+$C163*H163</f>
        <v>236928.15840000001</v>
      </c>
    </row>
  </sheetData>
  <mergeCells count="20">
    <mergeCell ref="B50:H50"/>
    <mergeCell ref="B59:H59"/>
    <mergeCell ref="B68:H68"/>
    <mergeCell ref="B158:H158"/>
    <mergeCell ref="B77:H77"/>
    <mergeCell ref="B86:H86"/>
    <mergeCell ref="B95:H95"/>
    <mergeCell ref="B104:H104"/>
    <mergeCell ref="B113:H113"/>
    <mergeCell ref="B122:H122"/>
    <mergeCell ref="B131:H131"/>
    <mergeCell ref="B140:H140"/>
    <mergeCell ref="B149:H149"/>
    <mergeCell ref="B7:H7"/>
    <mergeCell ref="B8:H8"/>
    <mergeCell ref="B34:H34"/>
    <mergeCell ref="B42:H42"/>
    <mergeCell ref="B10:H10"/>
    <mergeCell ref="B18:H18"/>
    <mergeCell ref="B26:H26"/>
  </mergeCells>
  <hyperlinks>
    <hyperlink ref="G3" r:id="rId1" tooltip="Для правильного расчета прайса, пожалуйста установите текущий курс ЦБ USD"/>
  </hyperlinks>
  <printOptions horizontalCentered="1"/>
  <pageMargins left="0.7" right="0.7" top="0.75" bottom="0.75" header="0.3" footer="0.3"/>
  <pageSetup paperSize="9" scale="59" fitToWidth="2" fitToHeight="2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7CC"/>
    <pageSetUpPr fitToPage="1"/>
  </sheetPr>
  <dimension ref="A1:I392"/>
  <sheetViews>
    <sheetView zoomScaleNormal="100" workbookViewId="0">
      <pane ySplit="9" topLeftCell="A10" activePane="bottomLeft" state="frozen"/>
      <selection pane="bottomLeft"/>
    </sheetView>
  </sheetViews>
  <sheetFormatPr defaultColWidth="8.7109375" defaultRowHeight="15" outlineLevelCol="1"/>
  <cols>
    <col min="1" max="1" width="1" customWidth="1"/>
    <col min="2" max="2" width="48" customWidth="1"/>
    <col min="3" max="3" width="9.140625" style="2" customWidth="1"/>
    <col min="4" max="4" width="16.7109375" style="2" customWidth="1"/>
    <col min="5" max="5" width="17.7109375" style="36" hidden="1" customWidth="1" outlineLevel="1"/>
    <col min="6" max="6" width="18.140625" style="36" hidden="1" customWidth="1" outlineLevel="1"/>
    <col min="7" max="7" width="26" style="36" customWidth="1" collapsed="1"/>
    <col min="8" max="8" width="24.42578125" style="36" customWidth="1"/>
    <col min="9" max="9" width="1.140625" customWidth="1"/>
  </cols>
  <sheetData>
    <row r="1" spans="1:8" ht="4.9000000000000004" customHeight="1" thickBot="1"/>
    <row r="2" spans="1:8" ht="28.5" customHeight="1">
      <c r="B2" s="76"/>
      <c r="C2" s="77"/>
      <c r="D2" s="77"/>
      <c r="E2" s="77"/>
      <c r="F2" s="77"/>
      <c r="G2" s="77"/>
      <c r="H2" s="78"/>
    </row>
    <row r="3" spans="1:8" ht="28.5" customHeight="1">
      <c r="B3" s="79"/>
      <c r="C3" s="80"/>
      <c r="D3" s="80"/>
      <c r="E3" s="80"/>
      <c r="F3" s="80"/>
      <c r="G3" s="85" t="s">
        <v>174</v>
      </c>
      <c r="H3" s="81"/>
    </row>
    <row r="4" spans="1:8" ht="28.5" customHeight="1">
      <c r="B4" s="79"/>
      <c r="C4" s="80"/>
      <c r="D4" s="80"/>
      <c r="E4" s="80"/>
      <c r="F4" s="80"/>
      <c r="G4" s="84">
        <v>96</v>
      </c>
      <c r="H4" s="81"/>
    </row>
    <row r="5" spans="1:8" ht="28.5" customHeight="1">
      <c r="B5" s="79"/>
      <c r="C5" s="80"/>
      <c r="D5" s="80"/>
      <c r="E5" s="80"/>
      <c r="F5" s="80"/>
      <c r="G5" s="80"/>
      <c r="H5" s="81"/>
    </row>
    <row r="6" spans="1:8" ht="28.5" customHeight="1">
      <c r="B6" s="79"/>
      <c r="C6" s="80"/>
      <c r="D6" s="80"/>
      <c r="E6" s="80"/>
      <c r="F6" s="80"/>
      <c r="G6" s="80"/>
      <c r="H6" s="81"/>
    </row>
    <row r="7" spans="1:8" ht="28.5" customHeight="1">
      <c r="B7" s="113" t="s">
        <v>175</v>
      </c>
      <c r="C7" s="114"/>
      <c r="D7" s="114"/>
      <c r="E7" s="114"/>
      <c r="F7" s="114"/>
      <c r="G7" s="114"/>
      <c r="H7" s="115"/>
    </row>
    <row r="8" spans="1:8" ht="28.5" customHeight="1" thickBot="1">
      <c r="B8" s="119" t="s">
        <v>140</v>
      </c>
      <c r="C8" s="120"/>
      <c r="D8" s="120"/>
      <c r="E8" s="120"/>
      <c r="F8" s="120"/>
      <c r="G8" s="120"/>
      <c r="H8" s="121"/>
    </row>
    <row r="9" spans="1:8" s="21" customFormat="1" ht="52.15" customHeight="1" thickBot="1">
      <c r="A9" s="24"/>
      <c r="B9" s="56" t="s">
        <v>75</v>
      </c>
      <c r="C9" s="57" t="s">
        <v>76</v>
      </c>
      <c r="D9" s="58" t="s">
        <v>125</v>
      </c>
      <c r="E9" s="59" t="s">
        <v>171</v>
      </c>
      <c r="F9" s="60" t="s">
        <v>172</v>
      </c>
      <c r="G9" s="62" t="s">
        <v>138</v>
      </c>
      <c r="H9" s="63" t="s">
        <v>139</v>
      </c>
    </row>
    <row r="10" spans="1:8" ht="16.5" thickBot="1">
      <c r="B10" s="134" t="s">
        <v>162</v>
      </c>
      <c r="C10" s="135"/>
      <c r="D10" s="135"/>
      <c r="E10" s="135"/>
      <c r="F10" s="135"/>
      <c r="G10" s="135"/>
      <c r="H10" s="136"/>
    </row>
    <row r="11" spans="1:8">
      <c r="B11" s="39" t="s">
        <v>169</v>
      </c>
      <c r="C11" s="40">
        <v>1</v>
      </c>
      <c r="D11" s="52">
        <v>255</v>
      </c>
      <c r="E11" s="41">
        <v>0.28000000000000003</v>
      </c>
      <c r="F11" s="41">
        <v>0.31</v>
      </c>
      <c r="G11" s="53">
        <f>D11*(1-E11)</f>
        <v>183.6</v>
      </c>
      <c r="H11" s="54">
        <f t="shared" ref="H11:H15" si="0">D11*(1-F11)</f>
        <v>175.95</v>
      </c>
    </row>
    <row r="12" spans="1:8">
      <c r="B12" s="27" t="s">
        <v>72</v>
      </c>
      <c r="C12" s="28">
        <v>1</v>
      </c>
      <c r="D12" s="29">
        <v>136</v>
      </c>
      <c r="E12" s="37">
        <v>0.37</v>
      </c>
      <c r="F12" s="37">
        <v>0.4</v>
      </c>
      <c r="G12" s="42">
        <f t="shared" ref="G12:G15" si="1">D12*(1-E12)</f>
        <v>85.68</v>
      </c>
      <c r="H12" s="43">
        <f>D12*(1-F12)</f>
        <v>81.599999999999994</v>
      </c>
    </row>
    <row r="13" spans="1:8">
      <c r="B13" s="27" t="s">
        <v>145</v>
      </c>
      <c r="C13" s="28">
        <v>1</v>
      </c>
      <c r="D13" s="46">
        <v>1168.3333333333333</v>
      </c>
      <c r="E13" s="37">
        <v>0.31</v>
      </c>
      <c r="F13" s="37">
        <v>0.31</v>
      </c>
      <c r="G13" s="47">
        <f t="shared" si="1"/>
        <v>806.14999999999986</v>
      </c>
      <c r="H13" s="48">
        <f t="shared" ref="H13:H14" si="2">D13*(1-F13)</f>
        <v>806.14999999999986</v>
      </c>
    </row>
    <row r="14" spans="1:8">
      <c r="B14" s="27" t="s">
        <v>144</v>
      </c>
      <c r="C14" s="28">
        <v>1</v>
      </c>
      <c r="D14" s="46">
        <v>1096</v>
      </c>
      <c r="E14" s="37">
        <v>0.31</v>
      </c>
      <c r="F14" s="37">
        <v>0.31</v>
      </c>
      <c r="G14" s="47">
        <f t="shared" si="1"/>
        <v>756.2399999999999</v>
      </c>
      <c r="H14" s="48">
        <f t="shared" si="2"/>
        <v>756.2399999999999</v>
      </c>
    </row>
    <row r="15" spans="1:8" ht="15.75" thickBot="1">
      <c r="B15" s="30" t="s">
        <v>132</v>
      </c>
      <c r="C15" s="31">
        <v>1</v>
      </c>
      <c r="D15" s="32">
        <v>1.52</v>
      </c>
      <c r="E15" s="38">
        <v>0.31</v>
      </c>
      <c r="F15" s="38">
        <v>0.31</v>
      </c>
      <c r="G15" s="44">
        <f t="shared" si="1"/>
        <v>1.0488</v>
      </c>
      <c r="H15" s="45">
        <f t="shared" si="0"/>
        <v>1.0488</v>
      </c>
    </row>
    <row r="16" spans="1:8">
      <c r="B16" s="55"/>
      <c r="C16" s="55"/>
      <c r="D16" s="55"/>
      <c r="E16" s="55"/>
      <c r="F16" s="55"/>
      <c r="G16" s="73">
        <f>($C11*G11+$C12*G12+$C15*G15)*$G$4+$C13*G13+$C14*G14</f>
        <v>27513.954800000003</v>
      </c>
      <c r="H16" s="73">
        <f>($C11*H11+$C12*H12+$C15*H15)*$G$4+$C13*H13+$C14*H14</f>
        <v>26387.874800000001</v>
      </c>
    </row>
    <row r="17" spans="2:8" ht="15.75" thickBot="1">
      <c r="B17" s="71"/>
      <c r="C17" s="71"/>
      <c r="D17" s="71"/>
      <c r="E17" s="71"/>
      <c r="F17" s="71"/>
      <c r="G17" s="71"/>
      <c r="H17" s="71"/>
    </row>
    <row r="18" spans="2:8" ht="16.5" thickBot="1">
      <c r="B18" s="134" t="s">
        <v>163</v>
      </c>
      <c r="C18" s="135"/>
      <c r="D18" s="135"/>
      <c r="E18" s="135"/>
      <c r="F18" s="135"/>
      <c r="G18" s="135"/>
      <c r="H18" s="136"/>
    </row>
    <row r="19" spans="2:8">
      <c r="B19" s="39" t="s">
        <v>169</v>
      </c>
      <c r="C19" s="40">
        <v>1</v>
      </c>
      <c r="D19" s="52">
        <v>255</v>
      </c>
      <c r="E19" s="41">
        <v>0.28000000000000003</v>
      </c>
      <c r="F19" s="41">
        <v>0.31</v>
      </c>
      <c r="G19" s="53">
        <f t="shared" ref="G19:G23" si="3">D19*(1-E19)</f>
        <v>183.6</v>
      </c>
      <c r="H19" s="54">
        <f t="shared" ref="H19:H23" si="4">D19*(1-F19)</f>
        <v>175.95</v>
      </c>
    </row>
    <row r="20" spans="2:8">
      <c r="B20" s="27" t="s">
        <v>72</v>
      </c>
      <c r="C20" s="28">
        <v>1</v>
      </c>
      <c r="D20" s="29">
        <v>136</v>
      </c>
      <c r="E20" s="37">
        <v>0.37</v>
      </c>
      <c r="F20" s="37">
        <v>0.4</v>
      </c>
      <c r="G20" s="42">
        <f t="shared" si="3"/>
        <v>85.68</v>
      </c>
      <c r="H20" s="43">
        <f t="shared" si="4"/>
        <v>81.599999999999994</v>
      </c>
    </row>
    <row r="21" spans="2:8">
      <c r="B21" s="27" t="s">
        <v>145</v>
      </c>
      <c r="C21" s="28">
        <v>1</v>
      </c>
      <c r="D21" s="46">
        <v>1168.3333333333333</v>
      </c>
      <c r="E21" s="37">
        <v>0.31</v>
      </c>
      <c r="F21" s="37">
        <v>0.31</v>
      </c>
      <c r="G21" s="47">
        <f t="shared" si="3"/>
        <v>806.14999999999986</v>
      </c>
      <c r="H21" s="48">
        <f t="shared" si="4"/>
        <v>806.14999999999986</v>
      </c>
    </row>
    <row r="22" spans="2:8">
      <c r="B22" s="27" t="s">
        <v>144</v>
      </c>
      <c r="C22" s="28">
        <v>1</v>
      </c>
      <c r="D22" s="46">
        <v>1096</v>
      </c>
      <c r="E22" s="37">
        <v>0.31</v>
      </c>
      <c r="F22" s="37">
        <v>0.31</v>
      </c>
      <c r="G22" s="47">
        <f t="shared" si="3"/>
        <v>756.2399999999999</v>
      </c>
      <c r="H22" s="48">
        <f t="shared" si="4"/>
        <v>756.2399999999999</v>
      </c>
    </row>
    <row r="23" spans="2:8" ht="15.75" thickBot="1">
      <c r="B23" s="30" t="s">
        <v>132</v>
      </c>
      <c r="C23" s="31">
        <v>1</v>
      </c>
      <c r="D23" s="32">
        <v>1.52</v>
      </c>
      <c r="E23" s="38">
        <v>0.31</v>
      </c>
      <c r="F23" s="38">
        <v>0.31</v>
      </c>
      <c r="G23" s="44">
        <f t="shared" si="3"/>
        <v>1.0488</v>
      </c>
      <c r="H23" s="45">
        <f t="shared" si="4"/>
        <v>1.0488</v>
      </c>
    </row>
    <row r="24" spans="2:8">
      <c r="B24" s="55"/>
      <c r="C24" s="55"/>
      <c r="D24" s="55"/>
      <c r="E24" s="55"/>
      <c r="F24" s="55"/>
      <c r="G24" s="73">
        <f>($C19*G19+$C20*G20+$C23*G23)*$G$4+$C21*G21+$C22*G22</f>
        <v>27513.954800000003</v>
      </c>
      <c r="H24" s="73">
        <f>($C19*H19+$C20*H20+$C23*H23)*$G$4+$C21*H21+$C22*H22</f>
        <v>26387.874800000001</v>
      </c>
    </row>
    <row r="25" spans="2:8" ht="15.75" thickBot="1">
      <c r="B25" s="74"/>
      <c r="C25" s="74"/>
      <c r="D25" s="74"/>
      <c r="E25" s="74"/>
      <c r="F25" s="74"/>
      <c r="G25" s="74"/>
      <c r="H25" s="74"/>
    </row>
    <row r="26" spans="2:8" ht="16.5" thickBot="1">
      <c r="B26" s="134" t="s">
        <v>164</v>
      </c>
      <c r="C26" s="135"/>
      <c r="D26" s="135"/>
      <c r="E26" s="135"/>
      <c r="F26" s="135"/>
      <c r="G26" s="135"/>
      <c r="H26" s="136"/>
    </row>
    <row r="27" spans="2:8">
      <c r="B27" s="39" t="s">
        <v>169</v>
      </c>
      <c r="C27" s="40">
        <v>1</v>
      </c>
      <c r="D27" s="52">
        <v>255</v>
      </c>
      <c r="E27" s="41">
        <v>0.28000000000000003</v>
      </c>
      <c r="F27" s="41">
        <v>0.31</v>
      </c>
      <c r="G27" s="53">
        <f>D27*(1-E27)</f>
        <v>183.6</v>
      </c>
      <c r="H27" s="54">
        <f t="shared" ref="H27:H31" si="5">D27*(1-F27)</f>
        <v>175.95</v>
      </c>
    </row>
    <row r="28" spans="2:8">
      <c r="B28" s="27" t="s">
        <v>54</v>
      </c>
      <c r="C28" s="28">
        <v>1</v>
      </c>
      <c r="D28" s="29">
        <v>246.2</v>
      </c>
      <c r="E28" s="37">
        <v>0.37</v>
      </c>
      <c r="F28" s="37">
        <v>0.4</v>
      </c>
      <c r="G28" s="42">
        <f t="shared" ref="G28:G31" si="6">D28*(1-E28)</f>
        <v>155.10599999999999</v>
      </c>
      <c r="H28" s="43">
        <f t="shared" si="5"/>
        <v>147.72</v>
      </c>
    </row>
    <row r="29" spans="2:8">
      <c r="B29" s="27" t="s">
        <v>145</v>
      </c>
      <c r="C29" s="28">
        <v>1</v>
      </c>
      <c r="D29" s="46">
        <v>1168.3333333333333</v>
      </c>
      <c r="E29" s="37">
        <v>0.31</v>
      </c>
      <c r="F29" s="37">
        <v>0.31</v>
      </c>
      <c r="G29" s="47">
        <f t="shared" si="6"/>
        <v>806.14999999999986</v>
      </c>
      <c r="H29" s="48">
        <f t="shared" si="5"/>
        <v>806.14999999999986</v>
      </c>
    </row>
    <row r="30" spans="2:8">
      <c r="B30" s="27" t="s">
        <v>144</v>
      </c>
      <c r="C30" s="28">
        <v>1</v>
      </c>
      <c r="D30" s="46">
        <v>1096</v>
      </c>
      <c r="E30" s="37">
        <v>0.31</v>
      </c>
      <c r="F30" s="37">
        <v>0.31</v>
      </c>
      <c r="G30" s="47">
        <f t="shared" si="6"/>
        <v>756.2399999999999</v>
      </c>
      <c r="H30" s="48">
        <f t="shared" si="5"/>
        <v>756.2399999999999</v>
      </c>
    </row>
    <row r="31" spans="2:8" ht="15.75" thickBot="1">
      <c r="B31" s="30" t="s">
        <v>132</v>
      </c>
      <c r="C31" s="31">
        <v>1</v>
      </c>
      <c r="D31" s="32">
        <v>1.52</v>
      </c>
      <c r="E31" s="38">
        <v>0.31</v>
      </c>
      <c r="F31" s="38">
        <v>0.31</v>
      </c>
      <c r="G31" s="44">
        <f t="shared" si="6"/>
        <v>1.0488</v>
      </c>
      <c r="H31" s="45">
        <f t="shared" si="5"/>
        <v>1.0488</v>
      </c>
    </row>
    <row r="32" spans="2:8">
      <c r="B32" s="55"/>
      <c r="C32" s="55"/>
      <c r="D32" s="55"/>
      <c r="E32" s="55"/>
      <c r="F32" s="55"/>
      <c r="G32" s="73">
        <f>($C27*G27+$C28*G28+$C31*G31)*$G$4+$C29*G29+$C30*G30</f>
        <v>34178.8508</v>
      </c>
      <c r="H32" s="73">
        <f>($C27*H27+$C28*H28+$C31*H31)*$G$4+$C29*H29+$C30*H30</f>
        <v>32735.394800000002</v>
      </c>
    </row>
    <row r="33" spans="2:8" ht="15.75" thickBot="1">
      <c r="B33" s="55"/>
      <c r="C33" s="55"/>
      <c r="D33" s="55"/>
      <c r="E33" s="55"/>
      <c r="F33" s="55"/>
      <c r="G33" s="55"/>
      <c r="H33" s="55"/>
    </row>
    <row r="34" spans="2:8" ht="16.5" thickBot="1">
      <c r="B34" s="134" t="s">
        <v>165</v>
      </c>
      <c r="C34" s="135"/>
      <c r="D34" s="135"/>
      <c r="E34" s="135"/>
      <c r="F34" s="135"/>
      <c r="G34" s="135"/>
      <c r="H34" s="136"/>
    </row>
    <row r="35" spans="2:8">
      <c r="B35" s="39" t="s">
        <v>169</v>
      </c>
      <c r="C35" s="40">
        <v>1</v>
      </c>
      <c r="D35" s="52">
        <v>255</v>
      </c>
      <c r="E35" s="41">
        <v>0.28000000000000003</v>
      </c>
      <c r="F35" s="41">
        <v>0.31</v>
      </c>
      <c r="G35" s="53">
        <f t="shared" ref="G35:G41" si="7">D35*(1-E35)</f>
        <v>183.6</v>
      </c>
      <c r="H35" s="54">
        <f t="shared" ref="H35:H41" si="8">D35*(1-F35)</f>
        <v>175.95</v>
      </c>
    </row>
    <row r="36" spans="2:8">
      <c r="B36" s="27" t="s">
        <v>53</v>
      </c>
      <c r="C36" s="28">
        <v>2</v>
      </c>
      <c r="D36" s="29">
        <v>197.6</v>
      </c>
      <c r="E36" s="37">
        <v>0.37</v>
      </c>
      <c r="F36" s="37">
        <v>0.4</v>
      </c>
      <c r="G36" s="42">
        <f t="shared" si="7"/>
        <v>124.488</v>
      </c>
      <c r="H36" s="43">
        <f t="shared" si="8"/>
        <v>118.55999999999999</v>
      </c>
    </row>
    <row r="37" spans="2:8">
      <c r="B37" s="27" t="s">
        <v>57</v>
      </c>
      <c r="C37" s="28">
        <v>1</v>
      </c>
      <c r="D37" s="46">
        <v>10990</v>
      </c>
      <c r="E37" s="37">
        <v>0.2</v>
      </c>
      <c r="F37" s="37">
        <v>0.22</v>
      </c>
      <c r="G37" s="47">
        <f t="shared" si="7"/>
        <v>8792</v>
      </c>
      <c r="H37" s="48">
        <f t="shared" si="8"/>
        <v>8572.2000000000007</v>
      </c>
    </row>
    <row r="38" spans="2:8">
      <c r="B38" s="27" t="s">
        <v>145</v>
      </c>
      <c r="C38" s="28">
        <v>1</v>
      </c>
      <c r="D38" s="46">
        <v>1168.3333333333333</v>
      </c>
      <c r="E38" s="37">
        <v>0.31</v>
      </c>
      <c r="F38" s="37">
        <v>0.31</v>
      </c>
      <c r="G38" s="47">
        <f t="shared" si="7"/>
        <v>806.14999999999986</v>
      </c>
      <c r="H38" s="48">
        <f t="shared" si="8"/>
        <v>806.14999999999986</v>
      </c>
    </row>
    <row r="39" spans="2:8">
      <c r="B39" s="27" t="s">
        <v>144</v>
      </c>
      <c r="C39" s="28">
        <v>1</v>
      </c>
      <c r="D39" s="46">
        <v>1096</v>
      </c>
      <c r="E39" s="37">
        <v>0.31</v>
      </c>
      <c r="F39" s="37">
        <v>0.31</v>
      </c>
      <c r="G39" s="47">
        <f t="shared" si="7"/>
        <v>756.2399999999999</v>
      </c>
      <c r="H39" s="48">
        <f t="shared" si="8"/>
        <v>756.2399999999999</v>
      </c>
    </row>
    <row r="40" spans="2:8">
      <c r="B40" s="27" t="s">
        <v>62</v>
      </c>
      <c r="C40" s="28">
        <v>2</v>
      </c>
      <c r="D40" s="46">
        <v>370</v>
      </c>
      <c r="E40" s="37">
        <v>0.31</v>
      </c>
      <c r="F40" s="37">
        <v>0.31</v>
      </c>
      <c r="G40" s="47">
        <f t="shared" si="7"/>
        <v>255.29999999999998</v>
      </c>
      <c r="H40" s="48">
        <f t="shared" si="8"/>
        <v>255.29999999999998</v>
      </c>
    </row>
    <row r="41" spans="2:8" ht="15.75" thickBot="1">
      <c r="B41" s="30" t="s">
        <v>132</v>
      </c>
      <c r="C41" s="31">
        <v>2</v>
      </c>
      <c r="D41" s="32">
        <v>1.52</v>
      </c>
      <c r="E41" s="38">
        <v>0.31</v>
      </c>
      <c r="F41" s="38">
        <v>0.31</v>
      </c>
      <c r="G41" s="44">
        <f t="shared" si="7"/>
        <v>1.0488</v>
      </c>
      <c r="H41" s="45">
        <f t="shared" si="8"/>
        <v>1.0488</v>
      </c>
    </row>
    <row r="42" spans="2:8">
      <c r="B42" s="55"/>
      <c r="C42" s="55"/>
      <c r="D42" s="55"/>
      <c r="E42" s="55"/>
      <c r="F42" s="55"/>
      <c r="G42" s="75">
        <f>($C35*G35+$C36*G36+$C41*G41)*$G$4+$C37*G37+$C38*G38+$C39*G39+$C40*G40</f>
        <v>52593.655599999998</v>
      </c>
      <c r="H42" s="75">
        <f>($C35*H35+$C36*H36+$C41*H41)*$G$4+$C37*H37+$C38*H38+$C39*H39+$C40*H40</f>
        <v>50501.279599999987</v>
      </c>
    </row>
    <row r="43" spans="2:8" ht="15.75" thickBot="1">
      <c r="B43" s="55"/>
      <c r="C43" s="55"/>
      <c r="D43" s="55"/>
      <c r="E43" s="55"/>
      <c r="F43" s="55"/>
      <c r="G43" s="55"/>
      <c r="H43" s="55"/>
    </row>
    <row r="44" spans="2:8" ht="16.5" thickBot="1">
      <c r="B44" s="134" t="s">
        <v>166</v>
      </c>
      <c r="C44" s="135"/>
      <c r="D44" s="135"/>
      <c r="E44" s="135"/>
      <c r="F44" s="135"/>
      <c r="G44" s="135"/>
      <c r="H44" s="136"/>
    </row>
    <row r="45" spans="2:8">
      <c r="B45" s="39" t="s">
        <v>169</v>
      </c>
      <c r="C45" s="40">
        <v>1</v>
      </c>
      <c r="D45" s="52">
        <v>255</v>
      </c>
      <c r="E45" s="41">
        <v>0.28000000000000003</v>
      </c>
      <c r="F45" s="41">
        <v>0.31</v>
      </c>
      <c r="G45" s="53">
        <f t="shared" ref="G45:G51" si="9">D45*(1-E45)</f>
        <v>183.6</v>
      </c>
      <c r="H45" s="54">
        <f t="shared" ref="H45:H51" si="10">D45*(1-F45)</f>
        <v>175.95</v>
      </c>
    </row>
    <row r="46" spans="2:8">
      <c r="B46" s="27" t="s">
        <v>54</v>
      </c>
      <c r="C46" s="28">
        <v>2</v>
      </c>
      <c r="D46" s="29">
        <v>246.2</v>
      </c>
      <c r="E46" s="37">
        <v>0.37</v>
      </c>
      <c r="F46" s="37">
        <v>0.4</v>
      </c>
      <c r="G46" s="42">
        <f t="shared" si="9"/>
        <v>155.10599999999999</v>
      </c>
      <c r="H46" s="43">
        <f t="shared" si="10"/>
        <v>147.72</v>
      </c>
    </row>
    <row r="47" spans="2:8">
      <c r="B47" s="27" t="s">
        <v>57</v>
      </c>
      <c r="C47" s="28">
        <v>1</v>
      </c>
      <c r="D47" s="46">
        <v>10990</v>
      </c>
      <c r="E47" s="37">
        <v>0.2</v>
      </c>
      <c r="F47" s="37">
        <v>0.22</v>
      </c>
      <c r="G47" s="47">
        <f t="shared" si="9"/>
        <v>8792</v>
      </c>
      <c r="H47" s="48">
        <f t="shared" si="10"/>
        <v>8572.2000000000007</v>
      </c>
    </row>
    <row r="48" spans="2:8">
      <c r="B48" s="27" t="s">
        <v>145</v>
      </c>
      <c r="C48" s="28">
        <v>1</v>
      </c>
      <c r="D48" s="46">
        <v>1168.3333333333333</v>
      </c>
      <c r="E48" s="37">
        <v>0.31</v>
      </c>
      <c r="F48" s="37">
        <v>0.31</v>
      </c>
      <c r="G48" s="47">
        <f t="shared" si="9"/>
        <v>806.14999999999986</v>
      </c>
      <c r="H48" s="48">
        <f t="shared" si="10"/>
        <v>806.14999999999986</v>
      </c>
    </row>
    <row r="49" spans="2:8">
      <c r="B49" s="27" t="s">
        <v>144</v>
      </c>
      <c r="C49" s="28">
        <v>1</v>
      </c>
      <c r="D49" s="46">
        <v>1096</v>
      </c>
      <c r="E49" s="37">
        <v>0.31</v>
      </c>
      <c r="F49" s="37">
        <v>0.31</v>
      </c>
      <c r="G49" s="47">
        <f t="shared" si="9"/>
        <v>756.2399999999999</v>
      </c>
      <c r="H49" s="48">
        <f t="shared" si="10"/>
        <v>756.2399999999999</v>
      </c>
    </row>
    <row r="50" spans="2:8">
      <c r="B50" s="27" t="s">
        <v>62</v>
      </c>
      <c r="C50" s="28">
        <v>2</v>
      </c>
      <c r="D50" s="46">
        <v>370</v>
      </c>
      <c r="E50" s="37">
        <v>0.31</v>
      </c>
      <c r="F50" s="37">
        <v>0.31</v>
      </c>
      <c r="G50" s="47">
        <f t="shared" si="9"/>
        <v>255.29999999999998</v>
      </c>
      <c r="H50" s="48">
        <f t="shared" si="10"/>
        <v>255.29999999999998</v>
      </c>
    </row>
    <row r="51" spans="2:8" ht="15.75" thickBot="1">
      <c r="B51" s="30" t="s">
        <v>132</v>
      </c>
      <c r="C51" s="31">
        <v>2</v>
      </c>
      <c r="D51" s="32">
        <v>1.52</v>
      </c>
      <c r="E51" s="38">
        <v>0.31</v>
      </c>
      <c r="F51" s="38">
        <v>0.31</v>
      </c>
      <c r="G51" s="44">
        <f t="shared" si="9"/>
        <v>1.0488</v>
      </c>
      <c r="H51" s="45">
        <f t="shared" si="10"/>
        <v>1.0488</v>
      </c>
    </row>
    <row r="52" spans="2:8">
      <c r="B52" s="55"/>
      <c r="C52" s="55"/>
      <c r="D52" s="55"/>
      <c r="E52" s="55"/>
      <c r="F52" s="55"/>
      <c r="G52" s="75">
        <f>($C45*G45+$C46*G46+$C51*G51)*$G$4+$C47*G47+$C48*G48+$C49*G49+$C50*G50</f>
        <v>58472.311600000001</v>
      </c>
      <c r="H52" s="75">
        <f>($C45*H45+$C46*H46+$C51*H51)*$G$4+$C47*H47+$C48*H48+$C49*H49+$C50*H50</f>
        <v>56099.999600000003</v>
      </c>
    </row>
    <row r="53" spans="2:8" ht="15.75" thickBot="1">
      <c r="B53" s="55"/>
      <c r="C53" s="55"/>
      <c r="D53" s="55"/>
      <c r="E53" s="55"/>
      <c r="F53" s="55"/>
      <c r="G53" s="55"/>
      <c r="H53" s="55"/>
    </row>
    <row r="54" spans="2:8" ht="16.5" thickBot="1">
      <c r="B54" s="131" t="s">
        <v>167</v>
      </c>
      <c r="C54" s="132"/>
      <c r="D54" s="132"/>
      <c r="E54" s="132"/>
      <c r="F54" s="132"/>
      <c r="G54" s="132"/>
      <c r="H54" s="133"/>
    </row>
    <row r="55" spans="2:8">
      <c r="B55" s="39" t="s">
        <v>169</v>
      </c>
      <c r="C55" s="40">
        <v>1</v>
      </c>
      <c r="D55" s="52">
        <v>255</v>
      </c>
      <c r="E55" s="41">
        <v>0.28000000000000003</v>
      </c>
      <c r="F55" s="41">
        <v>0.31</v>
      </c>
      <c r="G55" s="53">
        <f t="shared" ref="G55:G59" si="11">D55*(1-E55)</f>
        <v>183.6</v>
      </c>
      <c r="H55" s="54">
        <f t="shared" ref="H55:H59" si="12">D55*(1-F55)</f>
        <v>175.95</v>
      </c>
    </row>
    <row r="56" spans="2:8">
      <c r="B56" s="27" t="s">
        <v>54</v>
      </c>
      <c r="C56" s="28">
        <v>1</v>
      </c>
      <c r="D56" s="29">
        <v>246.2</v>
      </c>
      <c r="E56" s="37">
        <v>0.37</v>
      </c>
      <c r="F56" s="37">
        <v>0.4</v>
      </c>
      <c r="G56" s="42">
        <f t="shared" si="11"/>
        <v>155.10599999999999</v>
      </c>
      <c r="H56" s="43">
        <f t="shared" si="12"/>
        <v>147.72</v>
      </c>
    </row>
    <row r="57" spans="2:8">
      <c r="B57" s="27" t="s">
        <v>145</v>
      </c>
      <c r="C57" s="28">
        <v>1</v>
      </c>
      <c r="D57" s="46">
        <v>1168.3333333333333</v>
      </c>
      <c r="E57" s="37">
        <v>0.31</v>
      </c>
      <c r="F57" s="37">
        <v>0.31</v>
      </c>
      <c r="G57" s="47">
        <f t="shared" si="11"/>
        <v>806.14999999999986</v>
      </c>
      <c r="H57" s="48">
        <f t="shared" si="12"/>
        <v>806.14999999999986</v>
      </c>
    </row>
    <row r="58" spans="2:8">
      <c r="B58" s="27" t="s">
        <v>144</v>
      </c>
      <c r="C58" s="28">
        <v>1</v>
      </c>
      <c r="D58" s="46">
        <v>1096</v>
      </c>
      <c r="E58" s="37">
        <v>0.31</v>
      </c>
      <c r="F58" s="37">
        <v>0.31</v>
      </c>
      <c r="G58" s="47">
        <f t="shared" si="11"/>
        <v>756.2399999999999</v>
      </c>
      <c r="H58" s="48">
        <f t="shared" si="12"/>
        <v>756.2399999999999</v>
      </c>
    </row>
    <row r="59" spans="2:8" ht="15.75" thickBot="1">
      <c r="B59" s="30" t="s">
        <v>132</v>
      </c>
      <c r="C59" s="31">
        <v>1</v>
      </c>
      <c r="D59" s="32">
        <v>1.52</v>
      </c>
      <c r="E59" s="38">
        <v>0.31</v>
      </c>
      <c r="F59" s="38">
        <v>0.31</v>
      </c>
      <c r="G59" s="44">
        <f t="shared" si="11"/>
        <v>1.0488</v>
      </c>
      <c r="H59" s="45">
        <f t="shared" si="12"/>
        <v>1.0488</v>
      </c>
    </row>
    <row r="60" spans="2:8">
      <c r="B60" s="55"/>
      <c r="C60" s="55"/>
      <c r="D60" s="55"/>
      <c r="E60" s="55"/>
      <c r="F60" s="55"/>
      <c r="G60" s="75">
        <f>($C55*G55+$C56*G56+$C59*G59)*$G$4+$C57*G57+$C58*G58</f>
        <v>34178.8508</v>
      </c>
      <c r="H60" s="75">
        <f>($C55*H55+$C56*H56+$C59*H59)*$G$4+$C57*H57+$C58*H58</f>
        <v>32735.394800000002</v>
      </c>
    </row>
    <row r="61" spans="2:8" ht="15.75" thickBot="1">
      <c r="B61" s="55"/>
      <c r="C61" s="55"/>
      <c r="D61" s="55"/>
      <c r="E61" s="55"/>
      <c r="F61" s="55"/>
      <c r="G61" s="55"/>
      <c r="H61" s="55"/>
    </row>
    <row r="62" spans="2:8" ht="16.5" thickBot="1">
      <c r="B62" s="134" t="s">
        <v>168</v>
      </c>
      <c r="C62" s="135"/>
      <c r="D62" s="135"/>
      <c r="E62" s="135"/>
      <c r="F62" s="135"/>
      <c r="G62" s="135"/>
      <c r="H62" s="136"/>
    </row>
    <row r="63" spans="2:8">
      <c r="B63" s="39" t="s">
        <v>169</v>
      </c>
      <c r="C63" s="40">
        <v>1</v>
      </c>
      <c r="D63" s="52">
        <v>255</v>
      </c>
      <c r="E63" s="41">
        <v>0.28000000000000003</v>
      </c>
      <c r="F63" s="41">
        <v>0.31</v>
      </c>
      <c r="G63" s="53">
        <f t="shared" ref="G63:G67" si="13">D63*(1-E63)</f>
        <v>183.6</v>
      </c>
      <c r="H63" s="54">
        <f t="shared" ref="H63:H67" si="14">D63*(1-F63)</f>
        <v>175.95</v>
      </c>
    </row>
    <row r="64" spans="2:8">
      <c r="B64" s="27" t="s">
        <v>68</v>
      </c>
      <c r="C64" s="28">
        <v>1</v>
      </c>
      <c r="D64" s="29">
        <v>293.5</v>
      </c>
      <c r="E64" s="37">
        <v>0.37</v>
      </c>
      <c r="F64" s="37">
        <v>0.4</v>
      </c>
      <c r="G64" s="42">
        <f t="shared" si="13"/>
        <v>184.905</v>
      </c>
      <c r="H64" s="43">
        <f t="shared" si="14"/>
        <v>176.1</v>
      </c>
    </row>
    <row r="65" spans="2:8">
      <c r="B65" s="27" t="s">
        <v>145</v>
      </c>
      <c r="C65" s="28">
        <v>1</v>
      </c>
      <c r="D65" s="46">
        <v>1168.3333333333333</v>
      </c>
      <c r="E65" s="37">
        <v>0.31</v>
      </c>
      <c r="F65" s="37">
        <v>0.31</v>
      </c>
      <c r="G65" s="47">
        <f t="shared" si="13"/>
        <v>806.14999999999986</v>
      </c>
      <c r="H65" s="48">
        <f t="shared" si="14"/>
        <v>806.14999999999986</v>
      </c>
    </row>
    <row r="66" spans="2:8">
      <c r="B66" s="27" t="s">
        <v>144</v>
      </c>
      <c r="C66" s="28">
        <v>1</v>
      </c>
      <c r="D66" s="46">
        <v>1096</v>
      </c>
      <c r="E66" s="37">
        <v>0.31</v>
      </c>
      <c r="F66" s="37">
        <v>0.31</v>
      </c>
      <c r="G66" s="47">
        <f t="shared" si="13"/>
        <v>756.2399999999999</v>
      </c>
      <c r="H66" s="48">
        <f t="shared" si="14"/>
        <v>756.2399999999999</v>
      </c>
    </row>
    <row r="67" spans="2:8" ht="15.75" thickBot="1">
      <c r="B67" s="30" t="s">
        <v>132</v>
      </c>
      <c r="C67" s="31">
        <v>1</v>
      </c>
      <c r="D67" s="32">
        <v>1.52</v>
      </c>
      <c r="E67" s="38">
        <v>0.31</v>
      </c>
      <c r="F67" s="38">
        <v>0.31</v>
      </c>
      <c r="G67" s="44">
        <f t="shared" si="13"/>
        <v>1.0488</v>
      </c>
      <c r="H67" s="45">
        <f t="shared" si="14"/>
        <v>1.0488</v>
      </c>
    </row>
    <row r="68" spans="2:8">
      <c r="B68" s="55"/>
      <c r="C68" s="55"/>
      <c r="D68" s="55"/>
      <c r="E68" s="55"/>
      <c r="F68" s="55"/>
      <c r="G68" s="75">
        <f>($C63*G63+$C64*G64+$C67*G67)*$G$4+$C65*G65+$C66*G66</f>
        <v>37039.554799999998</v>
      </c>
      <c r="H68" s="75">
        <f>($C63*H63+$C64*H64+$C67*H67)*$G$4+$C65*H65+$C66*H66</f>
        <v>35459.874799999998</v>
      </c>
    </row>
    <row r="69" spans="2:8" ht="15.75" thickBot="1">
      <c r="B69" s="55"/>
      <c r="C69" s="55"/>
      <c r="D69" s="55"/>
      <c r="E69" s="55"/>
      <c r="F69" s="55"/>
      <c r="G69" s="55"/>
      <c r="H69" s="55"/>
    </row>
    <row r="70" spans="2:8" ht="16.5" thickBot="1">
      <c r="B70" s="131" t="s">
        <v>106</v>
      </c>
      <c r="C70" s="132"/>
      <c r="D70" s="132"/>
      <c r="E70" s="132"/>
      <c r="F70" s="132"/>
      <c r="G70" s="132"/>
      <c r="H70" s="133"/>
    </row>
    <row r="71" spans="2:8">
      <c r="B71" s="39" t="s">
        <v>20</v>
      </c>
      <c r="C71" s="40">
        <v>1</v>
      </c>
      <c r="D71" s="52">
        <v>359</v>
      </c>
      <c r="E71" s="41">
        <v>0.28000000000000003</v>
      </c>
      <c r="F71" s="41">
        <v>0.31</v>
      </c>
      <c r="G71" s="53">
        <f t="shared" ref="G71:G75" si="15">D71*(1-E71)</f>
        <v>258.48</v>
      </c>
      <c r="H71" s="54">
        <f t="shared" ref="H71:H75" si="16">D71*(1-F71)</f>
        <v>247.70999999999998</v>
      </c>
    </row>
    <row r="72" spans="2:8">
      <c r="B72" s="27" t="s">
        <v>72</v>
      </c>
      <c r="C72" s="28">
        <v>2</v>
      </c>
      <c r="D72" s="29">
        <v>136</v>
      </c>
      <c r="E72" s="37">
        <v>0.37</v>
      </c>
      <c r="F72" s="37">
        <v>0.4</v>
      </c>
      <c r="G72" s="42">
        <f t="shared" si="15"/>
        <v>85.68</v>
      </c>
      <c r="H72" s="43">
        <f t="shared" si="16"/>
        <v>81.599999999999994</v>
      </c>
    </row>
    <row r="73" spans="2:8">
      <c r="B73" s="27" t="s">
        <v>57</v>
      </c>
      <c r="C73" s="28">
        <v>1</v>
      </c>
      <c r="D73" s="46">
        <v>10990</v>
      </c>
      <c r="E73" s="37">
        <v>0.2</v>
      </c>
      <c r="F73" s="37">
        <v>0.22</v>
      </c>
      <c r="G73" s="47">
        <f t="shared" si="15"/>
        <v>8792</v>
      </c>
      <c r="H73" s="48">
        <f t="shared" si="16"/>
        <v>8572.2000000000007</v>
      </c>
    </row>
    <row r="74" spans="2:8">
      <c r="B74" s="27" t="s">
        <v>62</v>
      </c>
      <c r="C74" s="28">
        <v>1</v>
      </c>
      <c r="D74" s="46">
        <v>370</v>
      </c>
      <c r="E74" s="37">
        <v>0.31</v>
      </c>
      <c r="F74" s="37">
        <v>0.31</v>
      </c>
      <c r="G74" s="47">
        <f t="shared" si="15"/>
        <v>255.29999999999998</v>
      </c>
      <c r="H74" s="48">
        <f t="shared" si="16"/>
        <v>255.29999999999998</v>
      </c>
    </row>
    <row r="75" spans="2:8" ht="15.75" thickBot="1">
      <c r="B75" s="30" t="s">
        <v>132</v>
      </c>
      <c r="C75" s="31">
        <v>2</v>
      </c>
      <c r="D75" s="32">
        <v>1.52</v>
      </c>
      <c r="E75" s="38">
        <v>0.31</v>
      </c>
      <c r="F75" s="38">
        <v>0.31</v>
      </c>
      <c r="G75" s="44">
        <f t="shared" si="15"/>
        <v>1.0488</v>
      </c>
      <c r="H75" s="45">
        <f t="shared" si="16"/>
        <v>1.0488</v>
      </c>
    </row>
    <row r="76" spans="2:8">
      <c r="B76" s="55"/>
      <c r="C76" s="55"/>
      <c r="D76" s="55"/>
      <c r="E76" s="55"/>
      <c r="F76" s="55"/>
      <c r="G76" s="75">
        <f>($C71*G71+$C72*G72+$C75*G75)*$G$4+$C73*G73+$C74*G74</f>
        <v>50513.309600000008</v>
      </c>
      <c r="H76" s="75">
        <f>($C71*H71+$C72*H72+$C75*H75)*$G$4+$C73*H73+$C74*H74</f>
        <v>48476.229600000006</v>
      </c>
    </row>
    <row r="77" spans="2:8" ht="15.75" thickBot="1">
      <c r="B77" s="55"/>
      <c r="C77" s="55"/>
      <c r="D77" s="55"/>
      <c r="E77" s="55"/>
      <c r="F77" s="55"/>
      <c r="G77" s="55"/>
      <c r="H77" s="55"/>
    </row>
    <row r="78" spans="2:8" ht="16.5" thickBot="1">
      <c r="B78" s="131" t="s">
        <v>107</v>
      </c>
      <c r="C78" s="132"/>
      <c r="D78" s="132"/>
      <c r="E78" s="132"/>
      <c r="F78" s="132"/>
      <c r="G78" s="132"/>
      <c r="H78" s="133"/>
    </row>
    <row r="79" spans="2:8">
      <c r="B79" s="39" t="s">
        <v>20</v>
      </c>
      <c r="C79" s="40">
        <v>1</v>
      </c>
      <c r="D79" s="52">
        <v>359</v>
      </c>
      <c r="E79" s="41">
        <v>0.28000000000000003</v>
      </c>
      <c r="F79" s="41">
        <v>0.31</v>
      </c>
      <c r="G79" s="53">
        <f t="shared" ref="G79:G83" si="17">D79*(1-E79)</f>
        <v>258.48</v>
      </c>
      <c r="H79" s="54">
        <f t="shared" ref="H79:H83" si="18">D79*(1-F79)</f>
        <v>247.70999999999998</v>
      </c>
    </row>
    <row r="80" spans="2:8">
      <c r="B80" s="27" t="s">
        <v>53</v>
      </c>
      <c r="C80" s="28">
        <v>2</v>
      </c>
      <c r="D80" s="29">
        <v>197.6</v>
      </c>
      <c r="E80" s="37">
        <v>0.37</v>
      </c>
      <c r="F80" s="37">
        <v>0.4</v>
      </c>
      <c r="G80" s="42">
        <f t="shared" si="17"/>
        <v>124.488</v>
      </c>
      <c r="H80" s="43">
        <f t="shared" si="18"/>
        <v>118.55999999999999</v>
      </c>
    </row>
    <row r="81" spans="2:8">
      <c r="B81" s="27" t="s">
        <v>57</v>
      </c>
      <c r="C81" s="28">
        <v>1</v>
      </c>
      <c r="D81" s="46">
        <v>10990</v>
      </c>
      <c r="E81" s="37">
        <v>0.2</v>
      </c>
      <c r="F81" s="37">
        <v>0.22</v>
      </c>
      <c r="G81" s="47">
        <f t="shared" si="17"/>
        <v>8792</v>
      </c>
      <c r="H81" s="48">
        <f t="shared" si="18"/>
        <v>8572.2000000000007</v>
      </c>
    </row>
    <row r="82" spans="2:8">
      <c r="B82" s="27" t="s">
        <v>64</v>
      </c>
      <c r="C82" s="28">
        <v>1</v>
      </c>
      <c r="D82" s="46">
        <v>510.00000000000006</v>
      </c>
      <c r="E82" s="37">
        <v>0.31</v>
      </c>
      <c r="F82" s="37">
        <v>0.31</v>
      </c>
      <c r="G82" s="47">
        <f>D82*(1-E82)</f>
        <v>351.90000000000003</v>
      </c>
      <c r="H82" s="48">
        <f>D82*(1-F82)</f>
        <v>351.90000000000003</v>
      </c>
    </row>
    <row r="83" spans="2:8" ht="15.75" thickBot="1">
      <c r="B83" s="30" t="s">
        <v>132</v>
      </c>
      <c r="C83" s="31">
        <v>2</v>
      </c>
      <c r="D83" s="32">
        <v>1.52</v>
      </c>
      <c r="E83" s="38">
        <v>0.31</v>
      </c>
      <c r="F83" s="38">
        <v>0.31</v>
      </c>
      <c r="G83" s="44">
        <f t="shared" si="17"/>
        <v>1.0488</v>
      </c>
      <c r="H83" s="45">
        <f t="shared" si="18"/>
        <v>1.0488</v>
      </c>
    </row>
    <row r="84" spans="2:8">
      <c r="B84" s="55"/>
      <c r="C84" s="55"/>
      <c r="D84" s="55"/>
      <c r="E84" s="55"/>
      <c r="F84" s="55"/>
      <c r="G84" s="75">
        <f>($C79*G79+$C80*G80+$C83*G83)*$G$4+$C81*G81+$C82*G82</f>
        <v>58061.045600000005</v>
      </c>
      <c r="H84" s="75">
        <f>($C79*H79+$C80*H80+$C83*H83)*$G$4+$C81*H81+$C82*H82</f>
        <v>55669.149599999997</v>
      </c>
    </row>
    <row r="85" spans="2:8" ht="15.75" thickBot="1">
      <c r="B85" s="55"/>
      <c r="C85" s="55"/>
      <c r="D85" s="55"/>
      <c r="E85" s="55"/>
      <c r="F85" s="55"/>
      <c r="G85" s="55"/>
      <c r="H85" s="55"/>
    </row>
    <row r="86" spans="2:8" ht="16.5" thickBot="1">
      <c r="B86" s="131" t="s">
        <v>108</v>
      </c>
      <c r="C86" s="132"/>
      <c r="D86" s="132"/>
      <c r="E86" s="132"/>
      <c r="F86" s="132"/>
      <c r="G86" s="132"/>
      <c r="H86" s="133"/>
    </row>
    <row r="87" spans="2:8">
      <c r="B87" s="39" t="s">
        <v>20</v>
      </c>
      <c r="C87" s="40">
        <v>1</v>
      </c>
      <c r="D87" s="52">
        <v>359</v>
      </c>
      <c r="E87" s="41">
        <v>0.28000000000000003</v>
      </c>
      <c r="F87" s="41">
        <v>0.31</v>
      </c>
      <c r="G87" s="53">
        <f t="shared" ref="G87:G92" si="19">D87*(1-E87)</f>
        <v>258.48</v>
      </c>
      <c r="H87" s="54">
        <f t="shared" ref="H87:H92" si="20">D87*(1-F87)</f>
        <v>247.70999999999998</v>
      </c>
    </row>
    <row r="88" spans="2:8">
      <c r="B88" s="27" t="s">
        <v>65</v>
      </c>
      <c r="C88" s="28">
        <v>4</v>
      </c>
      <c r="D88" s="29">
        <v>341</v>
      </c>
      <c r="E88" s="37">
        <v>0.37</v>
      </c>
      <c r="F88" s="37">
        <v>0.4</v>
      </c>
      <c r="G88" s="42">
        <f t="shared" si="19"/>
        <v>214.83</v>
      </c>
      <c r="H88" s="43">
        <f t="shared" si="20"/>
        <v>204.6</v>
      </c>
    </row>
    <row r="89" spans="2:8">
      <c r="B89" s="27" t="s">
        <v>57</v>
      </c>
      <c r="C89" s="28">
        <v>1</v>
      </c>
      <c r="D89" s="46">
        <v>10990</v>
      </c>
      <c r="E89" s="37">
        <v>0.2</v>
      </c>
      <c r="F89" s="37">
        <v>0.22</v>
      </c>
      <c r="G89" s="47">
        <f t="shared" si="19"/>
        <v>8792</v>
      </c>
      <c r="H89" s="48">
        <f t="shared" si="20"/>
        <v>8572.2000000000007</v>
      </c>
    </row>
    <row r="90" spans="2:8">
      <c r="B90" s="27" t="s">
        <v>66</v>
      </c>
      <c r="C90" s="28">
        <v>4</v>
      </c>
      <c r="D90" s="46">
        <v>308.00000000000006</v>
      </c>
      <c r="E90" s="37">
        <v>0.31</v>
      </c>
      <c r="F90" s="37">
        <v>0.31</v>
      </c>
      <c r="G90" s="47">
        <f t="shared" si="19"/>
        <v>212.52</v>
      </c>
      <c r="H90" s="48">
        <f t="shared" si="20"/>
        <v>212.52</v>
      </c>
    </row>
    <row r="91" spans="2:8">
      <c r="B91" s="27" t="s">
        <v>67</v>
      </c>
      <c r="C91" s="28">
        <v>1</v>
      </c>
      <c r="D91" s="46">
        <v>582.00000000000011</v>
      </c>
      <c r="E91" s="37">
        <v>0.31</v>
      </c>
      <c r="F91" s="37">
        <v>0.31</v>
      </c>
      <c r="G91" s="47">
        <f t="shared" si="19"/>
        <v>401.58000000000004</v>
      </c>
      <c r="H91" s="48">
        <f t="shared" si="20"/>
        <v>401.58000000000004</v>
      </c>
    </row>
    <row r="92" spans="2:8" ht="15.75" thickBot="1">
      <c r="B92" s="30" t="s">
        <v>132</v>
      </c>
      <c r="C92" s="31">
        <v>4</v>
      </c>
      <c r="D92" s="32">
        <v>1.52</v>
      </c>
      <c r="E92" s="38">
        <v>0.31</v>
      </c>
      <c r="F92" s="38">
        <v>0.31</v>
      </c>
      <c r="G92" s="44">
        <f t="shared" si="19"/>
        <v>1.0488</v>
      </c>
      <c r="H92" s="45">
        <f t="shared" si="20"/>
        <v>1.0488</v>
      </c>
    </row>
    <row r="93" spans="2:8">
      <c r="B93" s="55"/>
      <c r="C93" s="55"/>
      <c r="D93" s="55"/>
      <c r="E93" s="55"/>
      <c r="F93" s="55"/>
      <c r="G93" s="75">
        <f>($C87*G87+$C88*G88+$C92*G92)*$G$4+$C89*G89+$C90*G90+$C91*G91</f>
        <v>117755.19920000003</v>
      </c>
      <c r="H93" s="75">
        <f>($C87*H87+$C88*H88+$C92*H92)*$G$4+$C89*H89+$C90*H90+$C91*H91</f>
        <v>112573.15919999998</v>
      </c>
    </row>
    <row r="94" spans="2:8" ht="15.75" thickBot="1">
      <c r="B94" s="55"/>
      <c r="C94" s="55"/>
      <c r="D94" s="55"/>
      <c r="E94" s="55"/>
      <c r="F94" s="55"/>
      <c r="G94" s="55"/>
      <c r="H94" s="55"/>
    </row>
    <row r="95" spans="2:8" ht="16.5" thickBot="1">
      <c r="B95" s="131" t="s">
        <v>109</v>
      </c>
      <c r="C95" s="132"/>
      <c r="D95" s="132"/>
      <c r="E95" s="132"/>
      <c r="F95" s="132"/>
      <c r="G95" s="132"/>
      <c r="H95" s="133"/>
    </row>
    <row r="96" spans="2:8">
      <c r="B96" s="39" t="s">
        <v>20</v>
      </c>
      <c r="C96" s="40">
        <v>1</v>
      </c>
      <c r="D96" s="52">
        <v>359</v>
      </c>
      <c r="E96" s="41">
        <v>0.28000000000000003</v>
      </c>
      <c r="F96" s="41">
        <v>0.31</v>
      </c>
      <c r="G96" s="53">
        <f t="shared" ref="G96:G101" si="21">D96*(1-E96)</f>
        <v>258.48</v>
      </c>
      <c r="H96" s="54">
        <f t="shared" ref="H96:H101" si="22">D96*(1-F96)</f>
        <v>247.70999999999998</v>
      </c>
    </row>
    <row r="97" spans="2:8">
      <c r="B97" s="27" t="s">
        <v>65</v>
      </c>
      <c r="C97" s="28">
        <v>4</v>
      </c>
      <c r="D97" s="29">
        <v>341</v>
      </c>
      <c r="E97" s="37">
        <v>0.37</v>
      </c>
      <c r="F97" s="37">
        <v>0.4</v>
      </c>
      <c r="G97" s="42">
        <f t="shared" si="21"/>
        <v>214.83</v>
      </c>
      <c r="H97" s="43">
        <f t="shared" si="22"/>
        <v>204.6</v>
      </c>
    </row>
    <row r="98" spans="2:8">
      <c r="B98" s="27" t="s">
        <v>57</v>
      </c>
      <c r="C98" s="28">
        <v>1</v>
      </c>
      <c r="D98" s="46">
        <v>10990</v>
      </c>
      <c r="E98" s="37">
        <v>0.2</v>
      </c>
      <c r="F98" s="37">
        <v>0.22</v>
      </c>
      <c r="G98" s="47">
        <f t="shared" si="21"/>
        <v>8792</v>
      </c>
      <c r="H98" s="48">
        <f t="shared" si="22"/>
        <v>8572.2000000000007</v>
      </c>
    </row>
    <row r="99" spans="2:8">
      <c r="B99" s="27" t="s">
        <v>66</v>
      </c>
      <c r="C99" s="28">
        <v>4</v>
      </c>
      <c r="D99" s="46">
        <v>308.00000000000006</v>
      </c>
      <c r="E99" s="37">
        <v>0.31</v>
      </c>
      <c r="F99" s="37">
        <v>0.31</v>
      </c>
      <c r="G99" s="47">
        <f t="shared" si="21"/>
        <v>212.52</v>
      </c>
      <c r="H99" s="48">
        <f t="shared" si="22"/>
        <v>212.52</v>
      </c>
    </row>
    <row r="100" spans="2:8">
      <c r="B100" s="27" t="s">
        <v>67</v>
      </c>
      <c r="C100" s="28">
        <v>1</v>
      </c>
      <c r="D100" s="46">
        <v>582.00000000000011</v>
      </c>
      <c r="E100" s="37">
        <v>0.31</v>
      </c>
      <c r="F100" s="37">
        <v>0.31</v>
      </c>
      <c r="G100" s="47">
        <f t="shared" si="21"/>
        <v>401.58000000000004</v>
      </c>
      <c r="H100" s="48">
        <f t="shared" si="22"/>
        <v>401.58000000000004</v>
      </c>
    </row>
    <row r="101" spans="2:8" ht="15.75" thickBot="1">
      <c r="B101" s="30" t="s">
        <v>132</v>
      </c>
      <c r="C101" s="31">
        <v>4</v>
      </c>
      <c r="D101" s="32">
        <v>1.52</v>
      </c>
      <c r="E101" s="38">
        <v>0.31</v>
      </c>
      <c r="F101" s="38">
        <v>0.31</v>
      </c>
      <c r="G101" s="44">
        <f t="shared" si="21"/>
        <v>1.0488</v>
      </c>
      <c r="H101" s="45">
        <f t="shared" si="22"/>
        <v>1.0488</v>
      </c>
    </row>
    <row r="102" spans="2:8">
      <c r="B102" s="55"/>
      <c r="C102" s="55"/>
      <c r="D102" s="55"/>
      <c r="E102" s="55"/>
      <c r="F102" s="55"/>
      <c r="G102" s="75">
        <f>($C96*G96+$C97*G97+$C101*G101)*$G$4+$C98*G98+$C99*G99+$C100*G100</f>
        <v>117755.19920000003</v>
      </c>
      <c r="H102" s="75">
        <f>($C96*H96+$C97*H97+$C101*H101)*$G$4+$C98*H98+$C99*H99+$C100*H100</f>
        <v>112573.15919999998</v>
      </c>
    </row>
    <row r="103" spans="2:8" ht="15.75" thickBot="1">
      <c r="B103" s="55"/>
      <c r="C103" s="55"/>
      <c r="D103" s="55"/>
      <c r="E103" s="55"/>
      <c r="F103" s="55"/>
      <c r="G103" s="55"/>
      <c r="H103" s="55"/>
    </row>
    <row r="104" spans="2:8" ht="16.5" thickBot="1">
      <c r="B104" s="131" t="s">
        <v>110</v>
      </c>
      <c r="C104" s="132"/>
      <c r="D104" s="132"/>
      <c r="E104" s="132"/>
      <c r="F104" s="132"/>
      <c r="G104" s="132"/>
      <c r="H104" s="133"/>
    </row>
    <row r="105" spans="2:8">
      <c r="B105" s="39" t="s">
        <v>20</v>
      </c>
      <c r="C105" s="40">
        <v>1</v>
      </c>
      <c r="D105" s="52">
        <v>359</v>
      </c>
      <c r="E105" s="41">
        <v>0.28000000000000003</v>
      </c>
      <c r="F105" s="41">
        <v>0.31</v>
      </c>
      <c r="G105" s="53">
        <f t="shared" ref="G105:G110" si="23">D105*(1-E105)</f>
        <v>258.48</v>
      </c>
      <c r="H105" s="54">
        <f t="shared" ref="H105:H110" si="24">D105*(1-F105)</f>
        <v>247.70999999999998</v>
      </c>
    </row>
    <row r="106" spans="2:8">
      <c r="B106" s="27" t="s">
        <v>65</v>
      </c>
      <c r="C106" s="28">
        <v>4</v>
      </c>
      <c r="D106" s="29">
        <v>341</v>
      </c>
      <c r="E106" s="37">
        <v>0.37</v>
      </c>
      <c r="F106" s="37">
        <v>0.4</v>
      </c>
      <c r="G106" s="42">
        <f t="shared" si="23"/>
        <v>214.83</v>
      </c>
      <c r="H106" s="43">
        <f t="shared" si="24"/>
        <v>204.6</v>
      </c>
    </row>
    <row r="107" spans="2:8">
      <c r="B107" s="27" t="s">
        <v>57</v>
      </c>
      <c r="C107" s="28">
        <v>1</v>
      </c>
      <c r="D107" s="46">
        <v>10990</v>
      </c>
      <c r="E107" s="37">
        <v>0.2</v>
      </c>
      <c r="F107" s="37">
        <v>0.22</v>
      </c>
      <c r="G107" s="47">
        <f t="shared" si="23"/>
        <v>8792</v>
      </c>
      <c r="H107" s="48">
        <f t="shared" si="24"/>
        <v>8572.2000000000007</v>
      </c>
    </row>
    <row r="108" spans="2:8">
      <c r="B108" s="27" t="s">
        <v>66</v>
      </c>
      <c r="C108" s="28">
        <v>4</v>
      </c>
      <c r="D108" s="46">
        <v>308.00000000000006</v>
      </c>
      <c r="E108" s="37">
        <v>0.31</v>
      </c>
      <c r="F108" s="37">
        <v>0.31</v>
      </c>
      <c r="G108" s="47">
        <f t="shared" si="23"/>
        <v>212.52</v>
      </c>
      <c r="H108" s="48">
        <f t="shared" si="24"/>
        <v>212.52</v>
      </c>
    </row>
    <row r="109" spans="2:8">
      <c r="B109" s="27" t="s">
        <v>67</v>
      </c>
      <c r="C109" s="28">
        <v>1</v>
      </c>
      <c r="D109" s="46">
        <v>582.00000000000011</v>
      </c>
      <c r="E109" s="37">
        <v>0.31</v>
      </c>
      <c r="F109" s="37">
        <v>0.31</v>
      </c>
      <c r="G109" s="47">
        <f t="shared" si="23"/>
        <v>401.58000000000004</v>
      </c>
      <c r="H109" s="48">
        <f t="shared" si="24"/>
        <v>401.58000000000004</v>
      </c>
    </row>
    <row r="110" spans="2:8" ht="15.75" thickBot="1">
      <c r="B110" s="30" t="s">
        <v>132</v>
      </c>
      <c r="C110" s="31">
        <v>4</v>
      </c>
      <c r="D110" s="32">
        <v>1.52</v>
      </c>
      <c r="E110" s="38">
        <v>0.31</v>
      </c>
      <c r="F110" s="38">
        <v>0.31</v>
      </c>
      <c r="G110" s="44">
        <f t="shared" si="23"/>
        <v>1.0488</v>
      </c>
      <c r="H110" s="45">
        <f t="shared" si="24"/>
        <v>1.0488</v>
      </c>
    </row>
    <row r="111" spans="2:8">
      <c r="B111" s="55"/>
      <c r="C111" s="55"/>
      <c r="D111" s="55"/>
      <c r="E111" s="55"/>
      <c r="F111" s="55"/>
      <c r="G111" s="75">
        <f>($C105*G105+$C106*G106+$C110*G110)*$G$4+$C107*G107+$C108*G108+$C109*G109</f>
        <v>117755.19920000003</v>
      </c>
      <c r="H111" s="75">
        <f>($C105*H105+$C106*H106+$C110*H110)*$G$4+$C107*H107+$C108*H108+$C109*H109</f>
        <v>112573.15919999998</v>
      </c>
    </row>
    <row r="112" spans="2:8" ht="15.75" thickBot="1">
      <c r="B112" s="55"/>
      <c r="C112" s="55"/>
      <c r="D112" s="55"/>
      <c r="E112" s="55"/>
      <c r="F112" s="55"/>
      <c r="G112" s="55"/>
      <c r="H112" s="55"/>
    </row>
    <row r="113" spans="2:9" ht="16.5" thickBot="1">
      <c r="B113" s="131" t="s">
        <v>148</v>
      </c>
      <c r="C113" s="132"/>
      <c r="D113" s="132"/>
      <c r="E113" s="132"/>
      <c r="F113" s="132"/>
      <c r="G113" s="132"/>
      <c r="H113" s="133"/>
      <c r="I113" s="70"/>
    </row>
    <row r="114" spans="2:9">
      <c r="B114" s="39" t="s">
        <v>141</v>
      </c>
      <c r="C114" s="40">
        <v>1</v>
      </c>
      <c r="D114" s="52">
        <v>369</v>
      </c>
      <c r="E114" s="41">
        <v>0.28000000000000003</v>
      </c>
      <c r="F114" s="41">
        <v>0.31</v>
      </c>
      <c r="G114" s="53">
        <f t="shared" ref="G114:G120" si="25">D114*(1-E114)</f>
        <v>265.68</v>
      </c>
      <c r="H114" s="54">
        <f t="shared" ref="H114:H120" si="26">D114*(1-F114)</f>
        <v>254.60999999999999</v>
      </c>
    </row>
    <row r="115" spans="2:9">
      <c r="B115" s="27" t="s">
        <v>72</v>
      </c>
      <c r="C115" s="28">
        <v>2</v>
      </c>
      <c r="D115" s="29">
        <v>136</v>
      </c>
      <c r="E115" s="37">
        <v>0.37</v>
      </c>
      <c r="F115" s="37">
        <v>0.4</v>
      </c>
      <c r="G115" s="42">
        <f t="shared" si="25"/>
        <v>85.68</v>
      </c>
      <c r="H115" s="43">
        <f t="shared" si="26"/>
        <v>81.599999999999994</v>
      </c>
    </row>
    <row r="116" spans="2:9">
      <c r="B116" s="27" t="s">
        <v>57</v>
      </c>
      <c r="C116" s="28">
        <v>1</v>
      </c>
      <c r="D116" s="46">
        <v>10990</v>
      </c>
      <c r="E116" s="37">
        <v>0.2</v>
      </c>
      <c r="F116" s="37">
        <v>0.22</v>
      </c>
      <c r="G116" s="47">
        <f t="shared" si="25"/>
        <v>8792</v>
      </c>
      <c r="H116" s="48">
        <f t="shared" si="26"/>
        <v>8572.2000000000007</v>
      </c>
    </row>
    <row r="117" spans="2:9">
      <c r="B117" s="27" t="s">
        <v>145</v>
      </c>
      <c r="C117" s="28">
        <v>1</v>
      </c>
      <c r="D117" s="46">
        <v>1168.3333333333333</v>
      </c>
      <c r="E117" s="37">
        <v>0.31</v>
      </c>
      <c r="F117" s="37">
        <v>0.31</v>
      </c>
      <c r="G117" s="47">
        <f t="shared" si="25"/>
        <v>806.14999999999986</v>
      </c>
      <c r="H117" s="48">
        <f t="shared" si="26"/>
        <v>806.14999999999986</v>
      </c>
    </row>
    <row r="118" spans="2:9">
      <c r="B118" s="27" t="s">
        <v>144</v>
      </c>
      <c r="C118" s="28">
        <v>1</v>
      </c>
      <c r="D118" s="46">
        <v>1096</v>
      </c>
      <c r="E118" s="37">
        <v>0.31</v>
      </c>
      <c r="F118" s="37">
        <v>0.31</v>
      </c>
      <c r="G118" s="47">
        <f t="shared" si="25"/>
        <v>756.2399999999999</v>
      </c>
      <c r="H118" s="48">
        <f t="shared" si="26"/>
        <v>756.2399999999999</v>
      </c>
    </row>
    <row r="119" spans="2:9">
      <c r="B119" s="27" t="s">
        <v>64</v>
      </c>
      <c r="C119" s="28">
        <v>1</v>
      </c>
      <c r="D119" s="46">
        <v>510.00000000000006</v>
      </c>
      <c r="E119" s="37">
        <v>0.31</v>
      </c>
      <c r="F119" s="37">
        <v>0.31</v>
      </c>
      <c r="G119" s="47">
        <f t="shared" si="25"/>
        <v>351.90000000000003</v>
      </c>
      <c r="H119" s="48">
        <f t="shared" si="26"/>
        <v>351.90000000000003</v>
      </c>
    </row>
    <row r="120" spans="2:9" ht="15.75" thickBot="1">
      <c r="B120" s="30" t="s">
        <v>132</v>
      </c>
      <c r="C120" s="31">
        <v>1</v>
      </c>
      <c r="D120" s="32">
        <v>1.52</v>
      </c>
      <c r="E120" s="38">
        <v>0.31</v>
      </c>
      <c r="F120" s="38">
        <v>0.31</v>
      </c>
      <c r="G120" s="44">
        <f t="shared" si="25"/>
        <v>1.0488</v>
      </c>
      <c r="H120" s="45">
        <f t="shared" si="26"/>
        <v>1.0488</v>
      </c>
    </row>
    <row r="121" spans="2:9">
      <c r="B121" s="55"/>
      <c r="C121" s="55"/>
      <c r="D121" s="55"/>
      <c r="E121" s="55"/>
      <c r="F121" s="55"/>
      <c r="G121" s="75">
        <f>($C114*G114+$C115*G115+$C120*G120)*$G$4+$C116*G116+$C117*G117+$C118*G118+$C119*G119</f>
        <v>52762.8148</v>
      </c>
      <c r="H121" s="75">
        <f>($C114*H114+$C115*H115+$C120*H120)*$G$4+$C116*H116+$C117*H117+$C118*H118+$C119*H119</f>
        <v>50696.934799999995</v>
      </c>
    </row>
    <row r="122" spans="2:9" ht="15.75" thickBot="1">
      <c r="B122" s="55"/>
      <c r="C122" s="55"/>
      <c r="D122" s="55"/>
      <c r="E122" s="55"/>
      <c r="F122" s="55"/>
      <c r="G122" s="55"/>
      <c r="H122" s="55"/>
    </row>
    <row r="123" spans="2:9" ht="16.5" thickBot="1">
      <c r="B123" s="131" t="s">
        <v>149</v>
      </c>
      <c r="C123" s="132"/>
      <c r="D123" s="132"/>
      <c r="E123" s="132"/>
      <c r="F123" s="132"/>
      <c r="G123" s="132"/>
      <c r="H123" s="133"/>
    </row>
    <row r="124" spans="2:9">
      <c r="B124" s="39" t="s">
        <v>141</v>
      </c>
      <c r="C124" s="40">
        <v>1</v>
      </c>
      <c r="D124" s="52">
        <v>369</v>
      </c>
      <c r="E124" s="41">
        <v>0.28000000000000003</v>
      </c>
      <c r="F124" s="41">
        <v>0.31</v>
      </c>
      <c r="G124" s="53">
        <f t="shared" ref="G124:G129" si="27">D124*(1-E124)</f>
        <v>265.68</v>
      </c>
      <c r="H124" s="54">
        <f t="shared" ref="H124:H129" si="28">D124*(1-F124)</f>
        <v>254.60999999999999</v>
      </c>
    </row>
    <row r="125" spans="2:9">
      <c r="B125" s="27" t="s">
        <v>54</v>
      </c>
      <c r="C125" s="28">
        <v>2</v>
      </c>
      <c r="D125" s="29">
        <v>246.2</v>
      </c>
      <c r="E125" s="37">
        <v>0.37</v>
      </c>
      <c r="F125" s="37">
        <v>0.4</v>
      </c>
      <c r="G125" s="42">
        <f t="shared" si="27"/>
        <v>155.10599999999999</v>
      </c>
      <c r="H125" s="43">
        <f t="shared" si="28"/>
        <v>147.72</v>
      </c>
    </row>
    <row r="126" spans="2:9">
      <c r="B126" s="27" t="s">
        <v>57</v>
      </c>
      <c r="C126" s="28">
        <v>1</v>
      </c>
      <c r="D126" s="46">
        <v>10990</v>
      </c>
      <c r="E126" s="37">
        <v>0.2</v>
      </c>
      <c r="F126" s="37">
        <v>0.22</v>
      </c>
      <c r="G126" s="47">
        <f t="shared" si="27"/>
        <v>8792</v>
      </c>
      <c r="H126" s="48">
        <f t="shared" si="28"/>
        <v>8572.2000000000007</v>
      </c>
    </row>
    <row r="127" spans="2:9">
      <c r="B127" s="27" t="s">
        <v>145</v>
      </c>
      <c r="C127" s="28">
        <v>1</v>
      </c>
      <c r="D127" s="46">
        <v>1168.3333333333333</v>
      </c>
      <c r="E127" s="37">
        <v>0.31</v>
      </c>
      <c r="F127" s="37">
        <v>0.31</v>
      </c>
      <c r="G127" s="47">
        <f>D127*(1-E127)</f>
        <v>806.14999999999986</v>
      </c>
      <c r="H127" s="48">
        <f t="shared" si="28"/>
        <v>806.14999999999986</v>
      </c>
    </row>
    <row r="128" spans="2:9">
      <c r="B128" s="27" t="s">
        <v>144</v>
      </c>
      <c r="C128" s="28">
        <v>1</v>
      </c>
      <c r="D128" s="46">
        <v>1096</v>
      </c>
      <c r="E128" s="37">
        <v>0.31</v>
      </c>
      <c r="F128" s="37">
        <v>0.31</v>
      </c>
      <c r="G128" s="47">
        <f t="shared" si="27"/>
        <v>756.2399999999999</v>
      </c>
      <c r="H128" s="48">
        <f t="shared" si="28"/>
        <v>756.2399999999999</v>
      </c>
    </row>
    <row r="129" spans="2:8">
      <c r="B129" s="27" t="s">
        <v>64</v>
      </c>
      <c r="C129" s="28">
        <v>1</v>
      </c>
      <c r="D129" s="46">
        <v>510.00000000000006</v>
      </c>
      <c r="E129" s="37">
        <v>0.31</v>
      </c>
      <c r="F129" s="37">
        <v>0.31</v>
      </c>
      <c r="G129" s="47">
        <f t="shared" si="27"/>
        <v>351.90000000000003</v>
      </c>
      <c r="H129" s="48">
        <f t="shared" si="28"/>
        <v>351.90000000000003</v>
      </c>
    </row>
    <row r="130" spans="2:8" ht="15.75" thickBot="1">
      <c r="B130" s="30" t="s">
        <v>132</v>
      </c>
      <c r="C130" s="31">
        <v>2</v>
      </c>
      <c r="D130" s="32">
        <v>1.52</v>
      </c>
      <c r="E130" s="38">
        <v>0.31</v>
      </c>
      <c r="F130" s="38">
        <v>0.31</v>
      </c>
      <c r="G130" s="50">
        <f>D130*(1-E130)</f>
        <v>1.0488</v>
      </c>
      <c r="H130" s="51">
        <f>D130*(1-F130)</f>
        <v>1.0488</v>
      </c>
    </row>
    <row r="131" spans="2:8">
      <c r="B131" s="55"/>
      <c r="C131" s="55"/>
      <c r="D131" s="55"/>
      <c r="E131" s="55"/>
      <c r="F131" s="55"/>
      <c r="G131" s="75">
        <f>($C124*G124+$C125*G125+$C130*G130)*$G$4+$C126*G126+$C127*G127+$C128*G128+$C129*G129</f>
        <v>66193.291600000011</v>
      </c>
      <c r="H131" s="75">
        <f>($C124*H124+$C125*H125+$C130*H130)*$G$4+$C126*H126+$C127*H127+$C128*H128+$C129*H129</f>
        <v>63492.659600000006</v>
      </c>
    </row>
    <row r="132" spans="2:8" ht="15.75" thickBot="1">
      <c r="B132" s="55"/>
      <c r="C132" s="55"/>
      <c r="D132" s="55"/>
      <c r="E132" s="55"/>
      <c r="F132" s="55"/>
      <c r="G132" s="55"/>
      <c r="H132" s="55"/>
    </row>
    <row r="133" spans="2:8" ht="16.5" thickBot="1">
      <c r="B133" s="131" t="s">
        <v>150</v>
      </c>
      <c r="C133" s="132"/>
      <c r="D133" s="132"/>
      <c r="E133" s="132"/>
      <c r="F133" s="132"/>
      <c r="G133" s="132"/>
      <c r="H133" s="133"/>
    </row>
    <row r="134" spans="2:8">
      <c r="B134" s="39" t="s">
        <v>141</v>
      </c>
      <c r="C134" s="40">
        <v>1</v>
      </c>
      <c r="D134" s="52">
        <v>369</v>
      </c>
      <c r="E134" s="41">
        <v>0.28000000000000003</v>
      </c>
      <c r="F134" s="41">
        <v>0.31</v>
      </c>
      <c r="G134" s="53">
        <f>D134*(1-E134)</f>
        <v>265.68</v>
      </c>
      <c r="H134" s="54">
        <f t="shared" ref="H134:H139" si="29">D134*(1-F134)</f>
        <v>254.60999999999999</v>
      </c>
    </row>
    <row r="135" spans="2:8">
      <c r="B135" s="27" t="s">
        <v>54</v>
      </c>
      <c r="C135" s="28">
        <v>2</v>
      </c>
      <c r="D135" s="29">
        <v>246.2</v>
      </c>
      <c r="E135" s="37">
        <v>0.37</v>
      </c>
      <c r="F135" s="37">
        <v>0.4</v>
      </c>
      <c r="G135" s="42">
        <f t="shared" ref="G135:G139" si="30">D135*(1-E135)</f>
        <v>155.10599999999999</v>
      </c>
      <c r="H135" s="43">
        <f t="shared" si="29"/>
        <v>147.72</v>
      </c>
    </row>
    <row r="136" spans="2:8">
      <c r="B136" s="27" t="s">
        <v>57</v>
      </c>
      <c r="C136" s="28">
        <v>1</v>
      </c>
      <c r="D136" s="46">
        <v>10990</v>
      </c>
      <c r="E136" s="37">
        <v>0.2</v>
      </c>
      <c r="F136" s="37">
        <v>0.22</v>
      </c>
      <c r="G136" s="47">
        <f t="shared" si="30"/>
        <v>8792</v>
      </c>
      <c r="H136" s="48">
        <f t="shared" si="29"/>
        <v>8572.2000000000007</v>
      </c>
    </row>
    <row r="137" spans="2:8">
      <c r="B137" s="27" t="s">
        <v>145</v>
      </c>
      <c r="C137" s="28">
        <v>1</v>
      </c>
      <c r="D137" s="46">
        <v>1168.3333333333333</v>
      </c>
      <c r="E137" s="37">
        <v>0.31</v>
      </c>
      <c r="F137" s="37">
        <v>0.31</v>
      </c>
      <c r="G137" s="47">
        <f>D137*(1-E137)</f>
        <v>806.14999999999986</v>
      </c>
      <c r="H137" s="48">
        <f t="shared" si="29"/>
        <v>806.14999999999986</v>
      </c>
    </row>
    <row r="138" spans="2:8">
      <c r="B138" s="27" t="s">
        <v>144</v>
      </c>
      <c r="C138" s="28">
        <v>1</v>
      </c>
      <c r="D138" s="46">
        <v>1096</v>
      </c>
      <c r="E138" s="37">
        <v>0.31</v>
      </c>
      <c r="F138" s="37">
        <v>0.31</v>
      </c>
      <c r="G138" s="47">
        <f t="shared" ref="G138" si="31">D138*(1-E138)</f>
        <v>756.2399999999999</v>
      </c>
      <c r="H138" s="48">
        <f t="shared" si="29"/>
        <v>756.2399999999999</v>
      </c>
    </row>
    <row r="139" spans="2:8">
      <c r="B139" s="27" t="s">
        <v>64</v>
      </c>
      <c r="C139" s="28">
        <v>1</v>
      </c>
      <c r="D139" s="46">
        <v>510.00000000000006</v>
      </c>
      <c r="E139" s="37">
        <v>0.31</v>
      </c>
      <c r="F139" s="37">
        <v>0.31</v>
      </c>
      <c r="G139" s="47">
        <f t="shared" si="30"/>
        <v>351.90000000000003</v>
      </c>
      <c r="H139" s="48">
        <f t="shared" si="29"/>
        <v>351.90000000000003</v>
      </c>
    </row>
    <row r="140" spans="2:8" ht="15.75" thickBot="1">
      <c r="B140" s="30" t="s">
        <v>132</v>
      </c>
      <c r="C140" s="31">
        <v>2</v>
      </c>
      <c r="D140" s="32">
        <v>1.52</v>
      </c>
      <c r="E140" s="38">
        <v>0.31</v>
      </c>
      <c r="F140" s="38">
        <v>0.31</v>
      </c>
      <c r="G140" s="50">
        <f>D140*(1-E140)</f>
        <v>1.0488</v>
      </c>
      <c r="H140" s="51">
        <f>D140*(1-F140)</f>
        <v>1.0488</v>
      </c>
    </row>
    <row r="141" spans="2:8">
      <c r="B141" s="55"/>
      <c r="C141" s="55"/>
      <c r="D141" s="55"/>
      <c r="E141" s="55"/>
      <c r="F141" s="55"/>
      <c r="G141" s="75">
        <f>($C134*G134+$C135*G135+$C140*G140)*$G$4+$C136*G136+$C137*G137+$C138*G138+$C139*G139</f>
        <v>66193.291600000011</v>
      </c>
      <c r="H141" s="75">
        <f>($C134*H134+$C135*H135+$C140*H140)*$G$4+$C136*H136+$C137*H137+$C138*H138+$C139*H139</f>
        <v>63492.659600000006</v>
      </c>
    </row>
    <row r="142" spans="2:8" ht="15.75" thickBot="1">
      <c r="B142" s="55"/>
      <c r="C142" s="55"/>
      <c r="D142" s="55"/>
      <c r="E142" s="55"/>
      <c r="F142" s="55"/>
      <c r="G142" s="55"/>
      <c r="H142" s="55"/>
    </row>
    <row r="143" spans="2:8" ht="16.5" thickBot="1">
      <c r="B143" s="131" t="s">
        <v>151</v>
      </c>
      <c r="C143" s="132"/>
      <c r="D143" s="132"/>
      <c r="E143" s="132"/>
      <c r="F143" s="132"/>
      <c r="G143" s="132"/>
      <c r="H143" s="133"/>
    </row>
    <row r="144" spans="2:8">
      <c r="B144" s="39" t="s">
        <v>141</v>
      </c>
      <c r="C144" s="40">
        <v>1</v>
      </c>
      <c r="D144" s="52">
        <v>369</v>
      </c>
      <c r="E144" s="41">
        <v>0.28000000000000003</v>
      </c>
      <c r="F144" s="41">
        <v>0.31</v>
      </c>
      <c r="G144" s="53">
        <f t="shared" ref="G144:G151" si="32">D144*(1-E144)</f>
        <v>265.68</v>
      </c>
      <c r="H144" s="54">
        <f t="shared" ref="H144:H151" si="33">D144*(1-F144)</f>
        <v>254.60999999999999</v>
      </c>
    </row>
    <row r="145" spans="2:8">
      <c r="B145" s="27" t="s">
        <v>65</v>
      </c>
      <c r="C145" s="28">
        <v>4</v>
      </c>
      <c r="D145" s="29">
        <v>341</v>
      </c>
      <c r="E145" s="37">
        <v>0.37</v>
      </c>
      <c r="F145" s="37">
        <v>0.4</v>
      </c>
      <c r="G145" s="42">
        <f t="shared" si="32"/>
        <v>214.83</v>
      </c>
      <c r="H145" s="43">
        <f t="shared" si="33"/>
        <v>204.6</v>
      </c>
    </row>
    <row r="146" spans="2:8">
      <c r="B146" s="27" t="s">
        <v>57</v>
      </c>
      <c r="C146" s="28">
        <v>1</v>
      </c>
      <c r="D146" s="46">
        <v>10990</v>
      </c>
      <c r="E146" s="37">
        <v>0.2</v>
      </c>
      <c r="F146" s="37">
        <v>0.22</v>
      </c>
      <c r="G146" s="47">
        <f t="shared" si="32"/>
        <v>8792</v>
      </c>
      <c r="H146" s="48">
        <f t="shared" si="33"/>
        <v>8572.2000000000007</v>
      </c>
    </row>
    <row r="147" spans="2:8">
      <c r="B147" s="27" t="s">
        <v>145</v>
      </c>
      <c r="C147" s="28">
        <v>1</v>
      </c>
      <c r="D147" s="46">
        <v>1168.3333333333333</v>
      </c>
      <c r="E147" s="37">
        <v>0.31</v>
      </c>
      <c r="F147" s="37">
        <v>0.31</v>
      </c>
      <c r="G147" s="47">
        <f>D147*(1-E147)</f>
        <v>806.14999999999986</v>
      </c>
      <c r="H147" s="48">
        <f t="shared" si="33"/>
        <v>806.14999999999986</v>
      </c>
    </row>
    <row r="148" spans="2:8">
      <c r="B148" s="27" t="s">
        <v>144</v>
      </c>
      <c r="C148" s="28">
        <v>1</v>
      </c>
      <c r="D148" s="46">
        <v>1096</v>
      </c>
      <c r="E148" s="37">
        <v>0.31</v>
      </c>
      <c r="F148" s="37">
        <v>0.31</v>
      </c>
      <c r="G148" s="47">
        <f t="shared" ref="G148" si="34">D148*(1-E148)</f>
        <v>756.2399999999999</v>
      </c>
      <c r="H148" s="48">
        <f t="shared" si="33"/>
        <v>756.2399999999999</v>
      </c>
    </row>
    <row r="149" spans="2:8">
      <c r="B149" s="27" t="s">
        <v>71</v>
      </c>
      <c r="C149" s="28">
        <v>4</v>
      </c>
      <c r="D149" s="46">
        <v>450.00000000000006</v>
      </c>
      <c r="E149" s="37">
        <v>0.31</v>
      </c>
      <c r="F149" s="37">
        <v>0.31</v>
      </c>
      <c r="G149" s="47">
        <f t="shared" si="32"/>
        <v>310.5</v>
      </c>
      <c r="H149" s="48">
        <f t="shared" si="33"/>
        <v>310.5</v>
      </c>
    </row>
    <row r="150" spans="2:8">
      <c r="B150" s="27" t="s">
        <v>69</v>
      </c>
      <c r="C150" s="28">
        <v>1</v>
      </c>
      <c r="D150" s="46">
        <v>826.00000000000011</v>
      </c>
      <c r="E150" s="37">
        <v>0.31</v>
      </c>
      <c r="F150" s="37">
        <v>0.31</v>
      </c>
      <c r="G150" s="47">
        <f t="shared" si="32"/>
        <v>569.94000000000005</v>
      </c>
      <c r="H150" s="48">
        <f t="shared" si="33"/>
        <v>569.94000000000005</v>
      </c>
    </row>
    <row r="151" spans="2:8" ht="15.75" thickBot="1">
      <c r="B151" s="30" t="s">
        <v>132</v>
      </c>
      <c r="C151" s="31">
        <v>4</v>
      </c>
      <c r="D151" s="32">
        <v>1.52</v>
      </c>
      <c r="E151" s="38">
        <v>0.31</v>
      </c>
      <c r="F151" s="38">
        <v>0.31</v>
      </c>
      <c r="G151" s="44">
        <f t="shared" si="32"/>
        <v>1.0488</v>
      </c>
      <c r="H151" s="45">
        <f t="shared" si="33"/>
        <v>1.0488</v>
      </c>
    </row>
    <row r="152" spans="2:8">
      <c r="B152" s="55"/>
      <c r="C152" s="55"/>
      <c r="D152" s="55"/>
      <c r="E152" s="55"/>
      <c r="F152" s="55"/>
      <c r="G152" s="75">
        <f>($C144*G144+$C145*G145+$C151*G151)*$G$4+$C146*G146+$C147*G147+$C148*G148+$C149*G149+$C150*G150</f>
        <v>120569.06920000001</v>
      </c>
      <c r="H152" s="75">
        <f>($C144*H144+$C145*H145+$C151*H151)*$G$4+$C146*H146+$C147*H147+$C148*H148+$C149*H149+$C150*H150</f>
        <v>115358.22919999999</v>
      </c>
    </row>
    <row r="153" spans="2:8" ht="15.75" thickBot="1">
      <c r="B153" s="55"/>
      <c r="C153" s="55"/>
      <c r="D153" s="55"/>
      <c r="E153" s="55"/>
      <c r="F153" s="55"/>
      <c r="G153" s="55"/>
      <c r="H153" s="55"/>
    </row>
    <row r="154" spans="2:8" ht="16.5" thickBot="1">
      <c r="B154" s="131" t="s">
        <v>152</v>
      </c>
      <c r="C154" s="132"/>
      <c r="D154" s="132"/>
      <c r="E154" s="132"/>
      <c r="F154" s="132"/>
      <c r="G154" s="132"/>
      <c r="H154" s="133"/>
    </row>
    <row r="155" spans="2:8">
      <c r="B155" s="39" t="s">
        <v>141</v>
      </c>
      <c r="C155" s="40">
        <v>1</v>
      </c>
      <c r="D155" s="52">
        <v>369</v>
      </c>
      <c r="E155" s="41">
        <v>0.28000000000000003</v>
      </c>
      <c r="F155" s="41">
        <v>0.31</v>
      </c>
      <c r="G155" s="53">
        <f t="shared" ref="G155:G161" si="35">D155*(1-E155)</f>
        <v>265.68</v>
      </c>
      <c r="H155" s="54">
        <f t="shared" ref="H155:H161" si="36">D155*(1-F155)</f>
        <v>254.60999999999999</v>
      </c>
    </row>
    <row r="156" spans="2:8">
      <c r="B156" s="27" t="s">
        <v>70</v>
      </c>
      <c r="C156" s="28">
        <v>2</v>
      </c>
      <c r="D156" s="29">
        <v>759</v>
      </c>
      <c r="E156" s="37">
        <v>0.37</v>
      </c>
      <c r="F156" s="37">
        <v>0.4</v>
      </c>
      <c r="G156" s="42">
        <f t="shared" si="35"/>
        <v>478.17</v>
      </c>
      <c r="H156" s="43">
        <f t="shared" si="36"/>
        <v>455.4</v>
      </c>
    </row>
    <row r="157" spans="2:8">
      <c r="B157" s="27" t="s">
        <v>61</v>
      </c>
      <c r="C157" s="28">
        <v>1</v>
      </c>
      <c r="D157" s="46">
        <v>12990</v>
      </c>
      <c r="E157" s="37">
        <v>0.2</v>
      </c>
      <c r="F157" s="37">
        <v>0.22</v>
      </c>
      <c r="G157" s="47">
        <f t="shared" si="35"/>
        <v>10392</v>
      </c>
      <c r="H157" s="48">
        <f t="shared" si="36"/>
        <v>10132.200000000001</v>
      </c>
    </row>
    <row r="158" spans="2:8">
      <c r="B158" s="27" t="s">
        <v>145</v>
      </c>
      <c r="C158" s="28">
        <v>1</v>
      </c>
      <c r="D158" s="46">
        <v>1168.3333333333333</v>
      </c>
      <c r="E158" s="37">
        <v>0.31</v>
      </c>
      <c r="F158" s="37">
        <v>0.31</v>
      </c>
      <c r="G158" s="47">
        <f>D158*(1-E158)</f>
        <v>806.14999999999986</v>
      </c>
      <c r="H158" s="48">
        <f t="shared" si="36"/>
        <v>806.14999999999986</v>
      </c>
    </row>
    <row r="159" spans="2:8">
      <c r="B159" s="27" t="s">
        <v>144</v>
      </c>
      <c r="C159" s="28">
        <v>1</v>
      </c>
      <c r="D159" s="46">
        <v>1096</v>
      </c>
      <c r="E159" s="37">
        <v>0.31</v>
      </c>
      <c r="F159" s="37">
        <v>0.31</v>
      </c>
      <c r="G159" s="47">
        <f t="shared" ref="G159" si="37">D159*(1-E159)</f>
        <v>756.2399999999999</v>
      </c>
      <c r="H159" s="48">
        <f t="shared" si="36"/>
        <v>756.2399999999999</v>
      </c>
    </row>
    <row r="160" spans="2:8">
      <c r="B160" s="27" t="s">
        <v>69</v>
      </c>
      <c r="C160" s="28">
        <v>1</v>
      </c>
      <c r="D160" s="46">
        <v>826.00000000000011</v>
      </c>
      <c r="E160" s="37">
        <v>0.31</v>
      </c>
      <c r="F160" s="37">
        <v>0.31</v>
      </c>
      <c r="G160" s="47">
        <f t="shared" si="35"/>
        <v>569.94000000000005</v>
      </c>
      <c r="H160" s="48">
        <f t="shared" si="36"/>
        <v>569.94000000000005</v>
      </c>
    </row>
    <row r="161" spans="2:8" ht="15.75" thickBot="1">
      <c r="B161" s="30" t="s">
        <v>132</v>
      </c>
      <c r="C161" s="31">
        <v>2</v>
      </c>
      <c r="D161" s="32">
        <v>1.52</v>
      </c>
      <c r="E161" s="38">
        <v>0.31</v>
      </c>
      <c r="F161" s="38">
        <v>0.31</v>
      </c>
      <c r="G161" s="44">
        <f t="shared" si="35"/>
        <v>1.0488</v>
      </c>
      <c r="H161" s="45">
        <f t="shared" si="36"/>
        <v>1.0488</v>
      </c>
    </row>
    <row r="162" spans="2:8">
      <c r="B162" s="55"/>
      <c r="C162" s="55"/>
      <c r="D162" s="55"/>
      <c r="E162" s="55"/>
      <c r="F162" s="55"/>
      <c r="G162" s="75">
        <f>($C155*G155+$C156*G156+$C161*G161)*$G$4+$C157*G157+$C158*G158+$C159*G159+$C160*G160</f>
        <v>130039.61960000001</v>
      </c>
      <c r="H162" s="75">
        <f>($C155*H155+$C156*H156+$C161*H161)*$G$4+$C157*H157+$C158*H158+$C159*H159+$C160*H160</f>
        <v>124345.25959999999</v>
      </c>
    </row>
    <row r="163" spans="2:8" ht="15.75" thickBot="1">
      <c r="B163" s="55"/>
      <c r="C163" s="55"/>
      <c r="D163" s="55"/>
      <c r="E163" s="55"/>
      <c r="F163" s="55"/>
      <c r="G163" s="55"/>
      <c r="H163" s="55"/>
    </row>
    <row r="164" spans="2:8" ht="16.5" thickBot="1">
      <c r="B164" s="131" t="s">
        <v>153</v>
      </c>
      <c r="C164" s="132"/>
      <c r="D164" s="132"/>
      <c r="E164" s="132"/>
      <c r="F164" s="132"/>
      <c r="G164" s="132"/>
      <c r="H164" s="133"/>
    </row>
    <row r="165" spans="2:8">
      <c r="B165" s="39" t="s">
        <v>141</v>
      </c>
      <c r="C165" s="40">
        <v>1</v>
      </c>
      <c r="D165" s="52">
        <v>369</v>
      </c>
      <c r="E165" s="41">
        <v>0.28000000000000003</v>
      </c>
      <c r="F165" s="41">
        <v>0.31</v>
      </c>
      <c r="G165" s="53">
        <f t="shared" ref="G165:G172" si="38">D165*(1-E165)</f>
        <v>265.68</v>
      </c>
      <c r="H165" s="54">
        <f t="shared" ref="H165:H172" si="39">D165*(1-F165)</f>
        <v>254.60999999999999</v>
      </c>
    </row>
    <row r="166" spans="2:8">
      <c r="B166" s="27" t="s">
        <v>54</v>
      </c>
      <c r="C166" s="28">
        <v>4</v>
      </c>
      <c r="D166" s="29">
        <v>246.2</v>
      </c>
      <c r="E166" s="37">
        <v>0.37</v>
      </c>
      <c r="F166" s="37">
        <v>0.4</v>
      </c>
      <c r="G166" s="42">
        <f t="shared" si="38"/>
        <v>155.10599999999999</v>
      </c>
      <c r="H166" s="43">
        <f t="shared" si="39"/>
        <v>147.72</v>
      </c>
    </row>
    <row r="167" spans="2:8">
      <c r="B167" s="27" t="s">
        <v>57</v>
      </c>
      <c r="C167" s="28">
        <v>1</v>
      </c>
      <c r="D167" s="46">
        <v>10990</v>
      </c>
      <c r="E167" s="37">
        <v>0.2</v>
      </c>
      <c r="F167" s="37">
        <v>0.22</v>
      </c>
      <c r="G167" s="47">
        <f t="shared" si="38"/>
        <v>8792</v>
      </c>
      <c r="H167" s="48">
        <f t="shared" si="39"/>
        <v>8572.2000000000007</v>
      </c>
    </row>
    <row r="168" spans="2:8">
      <c r="B168" s="27" t="s">
        <v>145</v>
      </c>
      <c r="C168" s="28">
        <v>1</v>
      </c>
      <c r="D168" s="46">
        <v>1168.3333333333333</v>
      </c>
      <c r="E168" s="37">
        <v>0.31</v>
      </c>
      <c r="F168" s="37">
        <v>0.31</v>
      </c>
      <c r="G168" s="47">
        <f>D168*(1-E168)</f>
        <v>806.14999999999986</v>
      </c>
      <c r="H168" s="48">
        <f t="shared" si="39"/>
        <v>806.14999999999986</v>
      </c>
    </row>
    <row r="169" spans="2:8">
      <c r="B169" s="27" t="s">
        <v>144</v>
      </c>
      <c r="C169" s="28">
        <v>1</v>
      </c>
      <c r="D169" s="46">
        <v>1096</v>
      </c>
      <c r="E169" s="37">
        <v>0.31</v>
      </c>
      <c r="F169" s="37">
        <v>0.31</v>
      </c>
      <c r="G169" s="47">
        <f t="shared" ref="G169" si="40">D169*(1-E169)</f>
        <v>756.2399999999999</v>
      </c>
      <c r="H169" s="48">
        <f t="shared" si="39"/>
        <v>756.2399999999999</v>
      </c>
    </row>
    <row r="170" spans="2:8">
      <c r="B170" s="27" t="s">
        <v>71</v>
      </c>
      <c r="C170" s="28">
        <v>4</v>
      </c>
      <c r="D170" s="46">
        <v>450.00000000000006</v>
      </c>
      <c r="E170" s="37">
        <v>0.31</v>
      </c>
      <c r="F170" s="37">
        <v>0.31</v>
      </c>
      <c r="G170" s="47">
        <f t="shared" si="38"/>
        <v>310.5</v>
      </c>
      <c r="H170" s="48">
        <f t="shared" si="39"/>
        <v>310.5</v>
      </c>
    </row>
    <row r="171" spans="2:8">
      <c r="B171" s="27" t="s">
        <v>69</v>
      </c>
      <c r="C171" s="28">
        <v>1</v>
      </c>
      <c r="D171" s="46">
        <v>826.00000000000011</v>
      </c>
      <c r="E171" s="37">
        <v>0.31</v>
      </c>
      <c r="F171" s="37">
        <v>0.31</v>
      </c>
      <c r="G171" s="47">
        <f t="shared" si="38"/>
        <v>569.94000000000005</v>
      </c>
      <c r="H171" s="48">
        <f t="shared" si="39"/>
        <v>569.94000000000005</v>
      </c>
    </row>
    <row r="172" spans="2:8" ht="15.75" thickBot="1">
      <c r="B172" s="30" t="s">
        <v>132</v>
      </c>
      <c r="C172" s="31">
        <v>4</v>
      </c>
      <c r="D172" s="32">
        <v>1.52</v>
      </c>
      <c r="E172" s="38">
        <v>0.31</v>
      </c>
      <c r="F172" s="38">
        <v>0.31</v>
      </c>
      <c r="G172" s="44">
        <f t="shared" si="38"/>
        <v>1.0488</v>
      </c>
      <c r="H172" s="45">
        <f t="shared" si="39"/>
        <v>1.0488</v>
      </c>
    </row>
    <row r="173" spans="2:8">
      <c r="B173" s="55"/>
      <c r="C173" s="55"/>
      <c r="D173" s="55"/>
      <c r="E173" s="55"/>
      <c r="F173" s="55"/>
      <c r="G173" s="75">
        <f>($C165*G165+$C166*G166+$C172*G172)*$G$4+$C167*G167+$C168*G168+$C169*G169+$C170*G170+$C171*G171</f>
        <v>97635.053200000009</v>
      </c>
      <c r="H173" s="75">
        <f>($C165*H165+$C166*H166+$C172*H172)*$G$4+$C167*H167+$C168*H168+$C169*H169+$C170*H170+$C171*H171</f>
        <v>93516.309200000003</v>
      </c>
    </row>
    <row r="174" spans="2:8" ht="15.75" thickBot="1">
      <c r="B174" s="55"/>
      <c r="C174" s="55"/>
      <c r="D174" s="55"/>
      <c r="E174" s="55"/>
      <c r="F174" s="55"/>
      <c r="G174" s="55"/>
      <c r="H174" s="55"/>
    </row>
    <row r="175" spans="2:8" ht="16.5" thickBot="1">
      <c r="B175" s="131" t="s">
        <v>154</v>
      </c>
      <c r="C175" s="132"/>
      <c r="D175" s="132"/>
      <c r="E175" s="132"/>
      <c r="F175" s="132"/>
      <c r="G175" s="132"/>
      <c r="H175" s="133"/>
    </row>
    <row r="176" spans="2:8">
      <c r="B176" s="39" t="s">
        <v>141</v>
      </c>
      <c r="C176" s="40">
        <v>1</v>
      </c>
      <c r="D176" s="52">
        <v>369</v>
      </c>
      <c r="E176" s="41">
        <v>0.28000000000000003</v>
      </c>
      <c r="F176" s="41">
        <v>0.31</v>
      </c>
      <c r="G176" s="53">
        <f t="shared" ref="G176:G183" si="41">D176*(1-E176)</f>
        <v>265.68</v>
      </c>
      <c r="H176" s="54">
        <f t="shared" ref="H176:H183" si="42">D176*(1-F176)</f>
        <v>254.60999999999999</v>
      </c>
    </row>
    <row r="177" spans="2:9">
      <c r="B177" s="27" t="s">
        <v>65</v>
      </c>
      <c r="C177" s="28">
        <v>4</v>
      </c>
      <c r="D177" s="29">
        <v>341</v>
      </c>
      <c r="E177" s="37">
        <v>0.37</v>
      </c>
      <c r="F177" s="37">
        <v>0.4</v>
      </c>
      <c r="G177" s="42">
        <f t="shared" si="41"/>
        <v>214.83</v>
      </c>
      <c r="H177" s="43">
        <f t="shared" si="42"/>
        <v>204.6</v>
      </c>
    </row>
    <row r="178" spans="2:9">
      <c r="B178" s="27" t="s">
        <v>57</v>
      </c>
      <c r="C178" s="28">
        <v>1</v>
      </c>
      <c r="D178" s="46">
        <v>10990</v>
      </c>
      <c r="E178" s="37">
        <v>0.2</v>
      </c>
      <c r="F178" s="37">
        <v>0.22</v>
      </c>
      <c r="G178" s="47">
        <f t="shared" si="41"/>
        <v>8792</v>
      </c>
      <c r="H178" s="48">
        <f t="shared" si="42"/>
        <v>8572.2000000000007</v>
      </c>
    </row>
    <row r="179" spans="2:9">
      <c r="B179" s="27" t="s">
        <v>145</v>
      </c>
      <c r="C179" s="28">
        <v>1</v>
      </c>
      <c r="D179" s="46">
        <v>1168.3333333333333</v>
      </c>
      <c r="E179" s="37">
        <v>0.31</v>
      </c>
      <c r="F179" s="37">
        <v>0.31</v>
      </c>
      <c r="G179" s="47">
        <f>D179*(1-E179)</f>
        <v>806.14999999999986</v>
      </c>
      <c r="H179" s="48">
        <f t="shared" si="42"/>
        <v>806.14999999999986</v>
      </c>
    </row>
    <row r="180" spans="2:9">
      <c r="B180" s="27" t="s">
        <v>144</v>
      </c>
      <c r="C180" s="28">
        <v>1</v>
      </c>
      <c r="D180" s="46">
        <v>1096</v>
      </c>
      <c r="E180" s="37">
        <v>0.31</v>
      </c>
      <c r="F180" s="37">
        <v>0.31</v>
      </c>
      <c r="G180" s="47">
        <f t="shared" ref="G180" si="43">D180*(1-E180)</f>
        <v>756.2399999999999</v>
      </c>
      <c r="H180" s="48">
        <f t="shared" si="42"/>
        <v>756.2399999999999</v>
      </c>
    </row>
    <row r="181" spans="2:9">
      <c r="B181" s="27" t="s">
        <v>64</v>
      </c>
      <c r="C181" s="28">
        <v>2</v>
      </c>
      <c r="D181" s="46">
        <v>510.00000000000006</v>
      </c>
      <c r="E181" s="37">
        <v>0.31</v>
      </c>
      <c r="F181" s="37">
        <v>0.31</v>
      </c>
      <c r="G181" s="47">
        <f t="shared" si="41"/>
        <v>351.90000000000003</v>
      </c>
      <c r="H181" s="48">
        <f t="shared" si="42"/>
        <v>351.90000000000003</v>
      </c>
    </row>
    <row r="182" spans="2:9">
      <c r="B182" s="27" t="s">
        <v>69</v>
      </c>
      <c r="C182" s="28">
        <v>1</v>
      </c>
      <c r="D182" s="46">
        <v>826.00000000000011</v>
      </c>
      <c r="E182" s="37">
        <v>0.31</v>
      </c>
      <c r="F182" s="37">
        <v>0.31</v>
      </c>
      <c r="G182" s="47">
        <f t="shared" si="41"/>
        <v>569.94000000000005</v>
      </c>
      <c r="H182" s="48">
        <f t="shared" si="42"/>
        <v>569.94000000000005</v>
      </c>
    </row>
    <row r="183" spans="2:9" ht="15.75" thickBot="1">
      <c r="B183" s="30" t="s">
        <v>132</v>
      </c>
      <c r="C183" s="31">
        <v>4</v>
      </c>
      <c r="D183" s="32">
        <v>1.52</v>
      </c>
      <c r="E183" s="38">
        <v>0.31</v>
      </c>
      <c r="F183" s="38">
        <v>0.31</v>
      </c>
      <c r="G183" s="44">
        <f t="shared" si="41"/>
        <v>1.0488</v>
      </c>
      <c r="H183" s="45">
        <f t="shared" si="42"/>
        <v>1.0488</v>
      </c>
    </row>
    <row r="184" spans="2:9">
      <c r="B184" s="55"/>
      <c r="C184" s="55"/>
      <c r="D184" s="55"/>
      <c r="E184" s="55"/>
      <c r="F184" s="55"/>
      <c r="G184" s="75">
        <f>($C176*G176+$C177*G177+$C183*G183)*$G$4+$C178*G178+$C179*G179+$C180*G180+$C181*G181+$C182*G182</f>
        <v>120030.86920000002</v>
      </c>
      <c r="H184" s="75">
        <f>($C176*H176+$C177*H177+$C183*H183)*$G$4+$C178*H178+$C179*H179+$C180*H180+$C181*H181+$C182*H182</f>
        <v>114820.02919999999</v>
      </c>
    </row>
    <row r="185" spans="2:9" ht="15.75" thickBot="1">
      <c r="B185" s="55"/>
      <c r="C185" s="55"/>
      <c r="D185" s="55"/>
      <c r="E185" s="55"/>
      <c r="F185" s="55"/>
      <c r="G185" s="55"/>
      <c r="H185" s="55"/>
    </row>
    <row r="186" spans="2:9" ht="16.5" thickBot="1">
      <c r="B186" s="131" t="s">
        <v>155</v>
      </c>
      <c r="C186" s="132"/>
      <c r="D186" s="132"/>
      <c r="E186" s="132"/>
      <c r="F186" s="132"/>
      <c r="G186" s="132"/>
      <c r="H186" s="133"/>
      <c r="I186" s="70"/>
    </row>
    <row r="187" spans="2:9">
      <c r="B187" s="39" t="s">
        <v>141</v>
      </c>
      <c r="C187" s="40">
        <v>1</v>
      </c>
      <c r="D187" s="52">
        <v>369</v>
      </c>
      <c r="E187" s="41">
        <v>0.28000000000000003</v>
      </c>
      <c r="F187" s="41">
        <v>0.31</v>
      </c>
      <c r="G187" s="53">
        <f t="shared" ref="G187:G193" si="44">D187*(1-E187)</f>
        <v>265.68</v>
      </c>
      <c r="H187" s="54">
        <f t="shared" ref="H187:H193" si="45">D187*(1-F187)</f>
        <v>254.60999999999999</v>
      </c>
    </row>
    <row r="188" spans="2:9">
      <c r="B188" s="27" t="s">
        <v>72</v>
      </c>
      <c r="C188" s="28">
        <v>2</v>
      </c>
      <c r="D188" s="29">
        <v>136</v>
      </c>
      <c r="E188" s="37">
        <v>0.37</v>
      </c>
      <c r="F188" s="37">
        <v>0.4</v>
      </c>
      <c r="G188" s="42">
        <f t="shared" si="44"/>
        <v>85.68</v>
      </c>
      <c r="H188" s="43">
        <f t="shared" si="45"/>
        <v>81.599999999999994</v>
      </c>
    </row>
    <row r="189" spans="2:9">
      <c r="B189" s="27" t="s">
        <v>57</v>
      </c>
      <c r="C189" s="28">
        <v>1</v>
      </c>
      <c r="D189" s="46">
        <v>10990</v>
      </c>
      <c r="E189" s="37">
        <v>0.2</v>
      </c>
      <c r="F189" s="37">
        <v>0.22</v>
      </c>
      <c r="G189" s="47">
        <f t="shared" si="44"/>
        <v>8792</v>
      </c>
      <c r="H189" s="48">
        <f t="shared" si="45"/>
        <v>8572.2000000000007</v>
      </c>
    </row>
    <row r="190" spans="2:9">
      <c r="B190" s="27" t="s">
        <v>147</v>
      </c>
      <c r="C190" s="28">
        <v>1</v>
      </c>
      <c r="D190" s="46">
        <v>1646</v>
      </c>
      <c r="E190" s="37">
        <v>0.31</v>
      </c>
      <c r="F190" s="37">
        <v>0.31</v>
      </c>
      <c r="G190" s="47">
        <f t="shared" si="44"/>
        <v>1135.74</v>
      </c>
      <c r="H190" s="48">
        <f t="shared" si="45"/>
        <v>1135.74</v>
      </c>
    </row>
    <row r="191" spans="2:9">
      <c r="B191" s="27" t="s">
        <v>146</v>
      </c>
      <c r="C191" s="28">
        <v>1</v>
      </c>
      <c r="D191" s="46">
        <v>1850</v>
      </c>
      <c r="E191" s="37">
        <v>0.31</v>
      </c>
      <c r="F191" s="37">
        <v>0.31</v>
      </c>
      <c r="G191" s="47">
        <f t="shared" si="44"/>
        <v>1276.5</v>
      </c>
      <c r="H191" s="48">
        <f t="shared" si="45"/>
        <v>1276.5</v>
      </c>
    </row>
    <row r="192" spans="2:9">
      <c r="B192" s="27" t="s">
        <v>64</v>
      </c>
      <c r="C192" s="28">
        <v>1</v>
      </c>
      <c r="D192" s="46">
        <v>510.00000000000006</v>
      </c>
      <c r="E192" s="37">
        <v>0.31</v>
      </c>
      <c r="F192" s="37">
        <v>0.31</v>
      </c>
      <c r="G192" s="47">
        <f t="shared" si="44"/>
        <v>351.90000000000003</v>
      </c>
      <c r="H192" s="48">
        <f t="shared" si="45"/>
        <v>351.90000000000003</v>
      </c>
    </row>
    <row r="193" spans="2:8" ht="15.75" thickBot="1">
      <c r="B193" s="30" t="s">
        <v>132</v>
      </c>
      <c r="C193" s="31">
        <v>1</v>
      </c>
      <c r="D193" s="32">
        <v>1.52</v>
      </c>
      <c r="E193" s="38">
        <v>0.31</v>
      </c>
      <c r="F193" s="38">
        <v>0.31</v>
      </c>
      <c r="G193" s="44">
        <f t="shared" si="44"/>
        <v>1.0488</v>
      </c>
      <c r="H193" s="45">
        <f t="shared" si="45"/>
        <v>1.0488</v>
      </c>
    </row>
    <row r="194" spans="2:8">
      <c r="B194" s="55"/>
      <c r="C194" s="55"/>
      <c r="D194" s="55"/>
      <c r="E194" s="55"/>
      <c r="F194" s="55"/>
      <c r="G194" s="75">
        <f>($C187*G187+$C188*G188+$C193*G193)*$G$4+$C189*G189+$C190*G190+$C191*G191+$C192*G192</f>
        <v>53612.664799999999</v>
      </c>
      <c r="H194" s="75">
        <f>($C187*H187+$C188*H188+$C193*H193)*$G$4+$C189*H189+$C190*H190+$C191*H191+$C192*H192</f>
        <v>51546.784799999994</v>
      </c>
    </row>
    <row r="195" spans="2:8" ht="15.75" thickBot="1">
      <c r="B195" s="55"/>
      <c r="C195" s="55"/>
      <c r="D195" s="55"/>
      <c r="E195" s="55"/>
      <c r="F195" s="55"/>
      <c r="G195" s="55"/>
      <c r="H195" s="55"/>
    </row>
    <row r="196" spans="2:8" ht="16.5" thickBot="1">
      <c r="B196" s="131" t="s">
        <v>156</v>
      </c>
      <c r="C196" s="132"/>
      <c r="D196" s="132"/>
      <c r="E196" s="132"/>
      <c r="F196" s="132"/>
      <c r="G196" s="132"/>
      <c r="H196" s="133"/>
    </row>
    <row r="197" spans="2:8">
      <c r="B197" s="39" t="s">
        <v>141</v>
      </c>
      <c r="C197" s="40">
        <v>1</v>
      </c>
      <c r="D197" s="52">
        <v>369</v>
      </c>
      <c r="E197" s="41">
        <v>0.28000000000000003</v>
      </c>
      <c r="F197" s="41">
        <v>0.31</v>
      </c>
      <c r="G197" s="53">
        <f t="shared" ref="G197:G199" si="46">D197*(1-E197)</f>
        <v>265.68</v>
      </c>
      <c r="H197" s="54">
        <f t="shared" ref="H197:H202" si="47">D197*(1-F197)</f>
        <v>254.60999999999999</v>
      </c>
    </row>
    <row r="198" spans="2:8">
      <c r="B198" s="27" t="s">
        <v>54</v>
      </c>
      <c r="C198" s="28">
        <v>2</v>
      </c>
      <c r="D198" s="29">
        <v>246.2</v>
      </c>
      <c r="E198" s="37">
        <v>0.37</v>
      </c>
      <c r="F198" s="37">
        <v>0.4</v>
      </c>
      <c r="G198" s="42">
        <f t="shared" si="46"/>
        <v>155.10599999999999</v>
      </c>
      <c r="H198" s="43">
        <f t="shared" si="47"/>
        <v>147.72</v>
      </c>
    </row>
    <row r="199" spans="2:8">
      <c r="B199" s="27" t="s">
        <v>57</v>
      </c>
      <c r="C199" s="28">
        <v>1</v>
      </c>
      <c r="D199" s="46">
        <v>10990</v>
      </c>
      <c r="E199" s="37">
        <v>0.2</v>
      </c>
      <c r="F199" s="37">
        <v>0.22</v>
      </c>
      <c r="G199" s="47">
        <f t="shared" si="46"/>
        <v>8792</v>
      </c>
      <c r="H199" s="48">
        <f t="shared" si="47"/>
        <v>8572.2000000000007</v>
      </c>
    </row>
    <row r="200" spans="2:8">
      <c r="B200" s="27" t="s">
        <v>147</v>
      </c>
      <c r="C200" s="28">
        <v>1</v>
      </c>
      <c r="D200" s="46">
        <v>1646</v>
      </c>
      <c r="E200" s="37">
        <v>0.31</v>
      </c>
      <c r="F200" s="37">
        <v>0.31</v>
      </c>
      <c r="G200" s="47">
        <f>D200*(1-E200)</f>
        <v>1135.74</v>
      </c>
      <c r="H200" s="48">
        <f t="shared" si="47"/>
        <v>1135.74</v>
      </c>
    </row>
    <row r="201" spans="2:8">
      <c r="B201" s="27" t="s">
        <v>146</v>
      </c>
      <c r="C201" s="28">
        <v>1</v>
      </c>
      <c r="D201" s="46">
        <v>1850</v>
      </c>
      <c r="E201" s="37">
        <v>0.31</v>
      </c>
      <c r="F201" s="37">
        <v>0.31</v>
      </c>
      <c r="G201" s="47">
        <f t="shared" ref="G201:G202" si="48">D201*(1-E201)</f>
        <v>1276.5</v>
      </c>
      <c r="H201" s="48">
        <f t="shared" si="47"/>
        <v>1276.5</v>
      </c>
    </row>
    <row r="202" spans="2:8">
      <c r="B202" s="27" t="s">
        <v>64</v>
      </c>
      <c r="C202" s="28">
        <v>1</v>
      </c>
      <c r="D202" s="46">
        <v>510.00000000000006</v>
      </c>
      <c r="E202" s="37">
        <v>0.31</v>
      </c>
      <c r="F202" s="37">
        <v>0.31</v>
      </c>
      <c r="G202" s="47">
        <f t="shared" si="48"/>
        <v>351.90000000000003</v>
      </c>
      <c r="H202" s="48">
        <f t="shared" si="47"/>
        <v>351.90000000000003</v>
      </c>
    </row>
    <row r="203" spans="2:8" ht="15.75" thickBot="1">
      <c r="B203" s="30" t="s">
        <v>132</v>
      </c>
      <c r="C203" s="31">
        <v>2</v>
      </c>
      <c r="D203" s="32">
        <v>1.52</v>
      </c>
      <c r="E203" s="38">
        <v>0.31</v>
      </c>
      <c r="F203" s="38">
        <v>0.31</v>
      </c>
      <c r="G203" s="50">
        <f>D203*(1-E203)</f>
        <v>1.0488</v>
      </c>
      <c r="H203" s="51">
        <f>D203*(1-F203)</f>
        <v>1.0488</v>
      </c>
    </row>
    <row r="204" spans="2:8">
      <c r="B204" s="55"/>
      <c r="C204" s="55"/>
      <c r="D204" s="55"/>
      <c r="E204" s="55"/>
      <c r="F204" s="55"/>
      <c r="G204" s="75">
        <f>($C197*G197+$C198*G198+$C203*G203)*$G$4+$C199*G199+$C200*G200+$C201*G201+$C202*G202</f>
        <v>67043.141600000003</v>
      </c>
      <c r="H204" s="75">
        <f>($C197*H197+$C198*H198+$C203*H203)*$G$4+$C199*H199+$C200*H200+$C201*H201+$C202*H202</f>
        <v>64342.509600000005</v>
      </c>
    </row>
    <row r="205" spans="2:8" ht="15.75" thickBot="1">
      <c r="B205" s="55"/>
      <c r="C205" s="55"/>
      <c r="D205" s="55"/>
      <c r="E205" s="55"/>
      <c r="F205" s="55"/>
      <c r="G205" s="55"/>
      <c r="H205" s="55"/>
    </row>
    <row r="206" spans="2:8" ht="16.5" thickBot="1">
      <c r="B206" s="131" t="s">
        <v>157</v>
      </c>
      <c r="C206" s="132"/>
      <c r="D206" s="132"/>
      <c r="E206" s="132"/>
      <c r="F206" s="132"/>
      <c r="G206" s="132"/>
      <c r="H206" s="133"/>
    </row>
    <row r="207" spans="2:8">
      <c r="B207" s="39" t="s">
        <v>141</v>
      </c>
      <c r="C207" s="40">
        <v>1</v>
      </c>
      <c r="D207" s="52">
        <v>369</v>
      </c>
      <c r="E207" s="41">
        <v>0.28000000000000003</v>
      </c>
      <c r="F207" s="41">
        <v>0.31</v>
      </c>
      <c r="G207" s="53">
        <f>D207*(1-E207)</f>
        <v>265.68</v>
      </c>
      <c r="H207" s="54">
        <f t="shared" ref="H207:H212" si="49">D207*(1-F207)</f>
        <v>254.60999999999999</v>
      </c>
    </row>
    <row r="208" spans="2:8">
      <c r="B208" s="27" t="s">
        <v>54</v>
      </c>
      <c r="C208" s="28">
        <v>2</v>
      </c>
      <c r="D208" s="29">
        <v>246.2</v>
      </c>
      <c r="E208" s="37">
        <v>0.37</v>
      </c>
      <c r="F208" s="37">
        <v>0.4</v>
      </c>
      <c r="G208" s="42">
        <f t="shared" ref="G208:G209" si="50">D208*(1-E208)</f>
        <v>155.10599999999999</v>
      </c>
      <c r="H208" s="43">
        <f t="shared" si="49"/>
        <v>147.72</v>
      </c>
    </row>
    <row r="209" spans="2:8">
      <c r="B209" s="27" t="s">
        <v>57</v>
      </c>
      <c r="C209" s="28">
        <v>1</v>
      </c>
      <c r="D209" s="46">
        <v>10990</v>
      </c>
      <c r="E209" s="37">
        <v>0.2</v>
      </c>
      <c r="F209" s="37">
        <v>0.22</v>
      </c>
      <c r="G209" s="47">
        <f t="shared" si="50"/>
        <v>8792</v>
      </c>
      <c r="H209" s="48">
        <f t="shared" si="49"/>
        <v>8572.2000000000007</v>
      </c>
    </row>
    <row r="210" spans="2:8">
      <c r="B210" s="27" t="s">
        <v>147</v>
      </c>
      <c r="C210" s="28">
        <v>1</v>
      </c>
      <c r="D210" s="46">
        <v>1646</v>
      </c>
      <c r="E210" s="37">
        <v>0.31</v>
      </c>
      <c r="F210" s="37">
        <v>0.31</v>
      </c>
      <c r="G210" s="47">
        <f>D210*(1-E210)</f>
        <v>1135.74</v>
      </c>
      <c r="H210" s="48">
        <f t="shared" si="49"/>
        <v>1135.74</v>
      </c>
    </row>
    <row r="211" spans="2:8">
      <c r="B211" s="27" t="s">
        <v>146</v>
      </c>
      <c r="C211" s="28">
        <v>1</v>
      </c>
      <c r="D211" s="46">
        <v>1850</v>
      </c>
      <c r="E211" s="37">
        <v>0.31</v>
      </c>
      <c r="F211" s="37">
        <v>0.31</v>
      </c>
      <c r="G211" s="47">
        <f t="shared" ref="G211:G212" si="51">D211*(1-E211)</f>
        <v>1276.5</v>
      </c>
      <c r="H211" s="48">
        <f t="shared" si="49"/>
        <v>1276.5</v>
      </c>
    </row>
    <row r="212" spans="2:8">
      <c r="B212" s="27" t="s">
        <v>64</v>
      </c>
      <c r="C212" s="28">
        <v>1</v>
      </c>
      <c r="D212" s="46">
        <v>510.00000000000006</v>
      </c>
      <c r="E212" s="37">
        <v>0.31</v>
      </c>
      <c r="F212" s="37">
        <v>0.31</v>
      </c>
      <c r="G212" s="47">
        <f t="shared" si="51"/>
        <v>351.90000000000003</v>
      </c>
      <c r="H212" s="48">
        <f t="shared" si="49"/>
        <v>351.90000000000003</v>
      </c>
    </row>
    <row r="213" spans="2:8" ht="15.75" thickBot="1">
      <c r="B213" s="30" t="s">
        <v>132</v>
      </c>
      <c r="C213" s="31">
        <v>2</v>
      </c>
      <c r="D213" s="32">
        <v>1.52</v>
      </c>
      <c r="E213" s="38">
        <v>0.31</v>
      </c>
      <c r="F213" s="38">
        <v>0.31</v>
      </c>
      <c r="G213" s="50">
        <f>D213*(1-E213)</f>
        <v>1.0488</v>
      </c>
      <c r="H213" s="51">
        <f>D213*(1-F213)</f>
        <v>1.0488</v>
      </c>
    </row>
    <row r="214" spans="2:8">
      <c r="B214" s="55"/>
      <c r="C214" s="55"/>
      <c r="D214" s="55"/>
      <c r="E214" s="55"/>
      <c r="F214" s="55"/>
      <c r="G214" s="75">
        <f>($C207*G207+$C208*G208+$C213*G213)*$G$4+$C209*G209+$C210*G210+$C211*G211+$C212*G212</f>
        <v>67043.141600000003</v>
      </c>
      <c r="H214" s="75">
        <f>($C207*H207+$C208*H208+$C213*H213)*$G$4+$C209*H209+$C210*H210+$C211*H211+$C212*H212</f>
        <v>64342.509600000005</v>
      </c>
    </row>
    <row r="215" spans="2:8" ht="15.75" thickBot="1">
      <c r="B215" s="55"/>
      <c r="C215" s="55"/>
      <c r="D215" s="55"/>
      <c r="E215" s="55"/>
      <c r="F215" s="55"/>
      <c r="G215" s="55"/>
      <c r="H215" s="55"/>
    </row>
    <row r="216" spans="2:8" ht="16.5" thickBot="1">
      <c r="B216" s="131" t="s">
        <v>158</v>
      </c>
      <c r="C216" s="132"/>
      <c r="D216" s="132"/>
      <c r="E216" s="132"/>
      <c r="F216" s="132"/>
      <c r="G216" s="132"/>
      <c r="H216" s="133"/>
    </row>
    <row r="217" spans="2:8">
      <c r="B217" s="39" t="s">
        <v>141</v>
      </c>
      <c r="C217" s="40">
        <v>1</v>
      </c>
      <c r="D217" s="52">
        <v>369</v>
      </c>
      <c r="E217" s="41">
        <v>0.28000000000000003</v>
      </c>
      <c r="F217" s="41">
        <v>0.31</v>
      </c>
      <c r="G217" s="53">
        <f t="shared" ref="G217:G219" si="52">D217*(1-E217)</f>
        <v>265.68</v>
      </c>
      <c r="H217" s="54">
        <f t="shared" ref="H217:H224" si="53">D217*(1-F217)</f>
        <v>254.60999999999999</v>
      </c>
    </row>
    <row r="218" spans="2:8">
      <c r="B218" s="27" t="s">
        <v>65</v>
      </c>
      <c r="C218" s="28">
        <v>4</v>
      </c>
      <c r="D218" s="29">
        <v>341</v>
      </c>
      <c r="E218" s="37">
        <v>0.37</v>
      </c>
      <c r="F218" s="37">
        <v>0.4</v>
      </c>
      <c r="G218" s="42">
        <f t="shared" si="52"/>
        <v>214.83</v>
      </c>
      <c r="H218" s="43">
        <f t="shared" si="53"/>
        <v>204.6</v>
      </c>
    </row>
    <row r="219" spans="2:8">
      <c r="B219" s="27" t="s">
        <v>57</v>
      </c>
      <c r="C219" s="28">
        <v>1</v>
      </c>
      <c r="D219" s="46">
        <v>10990</v>
      </c>
      <c r="E219" s="37">
        <v>0.2</v>
      </c>
      <c r="F219" s="37">
        <v>0.22</v>
      </c>
      <c r="G219" s="47">
        <f t="shared" si="52"/>
        <v>8792</v>
      </c>
      <c r="H219" s="48">
        <f t="shared" si="53"/>
        <v>8572.2000000000007</v>
      </c>
    </row>
    <row r="220" spans="2:8">
      <c r="B220" s="27" t="s">
        <v>147</v>
      </c>
      <c r="C220" s="28">
        <v>1</v>
      </c>
      <c r="D220" s="46">
        <v>1646</v>
      </c>
      <c r="E220" s="37">
        <v>0.31</v>
      </c>
      <c r="F220" s="37">
        <v>0.31</v>
      </c>
      <c r="G220" s="47">
        <f>D220*(1-E220)</f>
        <v>1135.74</v>
      </c>
      <c r="H220" s="48">
        <f t="shared" si="53"/>
        <v>1135.74</v>
      </c>
    </row>
    <row r="221" spans="2:8">
      <c r="B221" s="27" t="s">
        <v>146</v>
      </c>
      <c r="C221" s="28">
        <v>1</v>
      </c>
      <c r="D221" s="46">
        <v>1850</v>
      </c>
      <c r="E221" s="37">
        <v>0.31</v>
      </c>
      <c r="F221" s="37">
        <v>0.31</v>
      </c>
      <c r="G221" s="47">
        <f t="shared" ref="G221:G224" si="54">D221*(1-E221)</f>
        <v>1276.5</v>
      </c>
      <c r="H221" s="48">
        <f t="shared" si="53"/>
        <v>1276.5</v>
      </c>
    </row>
    <row r="222" spans="2:8">
      <c r="B222" s="27" t="s">
        <v>71</v>
      </c>
      <c r="C222" s="28">
        <v>4</v>
      </c>
      <c r="D222" s="46">
        <v>225</v>
      </c>
      <c r="E222" s="37">
        <v>0.31</v>
      </c>
      <c r="F222" s="37">
        <v>0.31</v>
      </c>
      <c r="G222" s="47">
        <f t="shared" si="54"/>
        <v>155.25</v>
      </c>
      <c r="H222" s="48">
        <f t="shared" si="53"/>
        <v>155.25</v>
      </c>
    </row>
    <row r="223" spans="2:8">
      <c r="B223" s="27" t="s">
        <v>69</v>
      </c>
      <c r="C223" s="28">
        <v>1</v>
      </c>
      <c r="D223" s="46">
        <v>413</v>
      </c>
      <c r="E223" s="37">
        <v>0.31</v>
      </c>
      <c r="F223" s="37">
        <v>0.31</v>
      </c>
      <c r="G223" s="47">
        <f t="shared" si="54"/>
        <v>284.96999999999997</v>
      </c>
      <c r="H223" s="48">
        <f t="shared" si="53"/>
        <v>284.96999999999997</v>
      </c>
    </row>
    <row r="224" spans="2:8" ht="15.75" thickBot="1">
      <c r="B224" s="30" t="s">
        <v>132</v>
      </c>
      <c r="C224" s="31">
        <v>4</v>
      </c>
      <c r="D224" s="32">
        <v>1.52</v>
      </c>
      <c r="E224" s="38">
        <v>0.31</v>
      </c>
      <c r="F224" s="38">
        <v>0.31</v>
      </c>
      <c r="G224" s="44">
        <f t="shared" si="54"/>
        <v>1.0488</v>
      </c>
      <c r="H224" s="45">
        <f t="shared" si="53"/>
        <v>1.0488</v>
      </c>
    </row>
    <row r="225" spans="2:8">
      <c r="B225" s="55"/>
      <c r="C225" s="55"/>
      <c r="D225" s="55"/>
      <c r="E225" s="55"/>
      <c r="F225" s="55"/>
      <c r="G225" s="75">
        <f>($C217*G217+$C218*G218+$C224*G224)*$G$4+$C219*G219+$C220*G220+$C221*G221+$C222*G222+$C223*G223</f>
        <v>120512.94920000002</v>
      </c>
      <c r="H225" s="75">
        <f>($C217*H217+$C218*H218+$C224*H224)*$G$4+$C219*H219+$C220*H220+$C221*H221+$C222*H222+$C223*H223</f>
        <v>115302.10919999999</v>
      </c>
    </row>
    <row r="226" spans="2:8" ht="15.75" thickBot="1">
      <c r="B226" s="55"/>
      <c r="C226" s="55"/>
      <c r="D226" s="55"/>
      <c r="E226" s="55"/>
      <c r="F226" s="55"/>
      <c r="G226" s="55"/>
      <c r="H226" s="55"/>
    </row>
    <row r="227" spans="2:8" ht="16.5" thickBot="1">
      <c r="B227" s="131" t="s">
        <v>159</v>
      </c>
      <c r="C227" s="132"/>
      <c r="D227" s="132"/>
      <c r="E227" s="132"/>
      <c r="F227" s="132"/>
      <c r="G227" s="132"/>
      <c r="H227" s="133"/>
    </row>
    <row r="228" spans="2:8">
      <c r="B228" s="39" t="s">
        <v>141</v>
      </c>
      <c r="C228" s="40">
        <v>1</v>
      </c>
      <c r="D228" s="52">
        <v>369</v>
      </c>
      <c r="E228" s="41">
        <v>0.28000000000000003</v>
      </c>
      <c r="F228" s="41">
        <v>0.31</v>
      </c>
      <c r="G228" s="53">
        <f t="shared" ref="G228:G230" si="55">D228*(1-E228)</f>
        <v>265.68</v>
      </c>
      <c r="H228" s="54">
        <f t="shared" ref="H228:H234" si="56">D228*(1-F228)</f>
        <v>254.60999999999999</v>
      </c>
    </row>
    <row r="229" spans="2:8">
      <c r="B229" s="27" t="s">
        <v>70</v>
      </c>
      <c r="C229" s="28">
        <v>2</v>
      </c>
      <c r="D229" s="29">
        <v>759</v>
      </c>
      <c r="E229" s="37">
        <v>0.37</v>
      </c>
      <c r="F229" s="37">
        <v>0.4</v>
      </c>
      <c r="G229" s="42">
        <f t="shared" si="55"/>
        <v>478.17</v>
      </c>
      <c r="H229" s="43">
        <f t="shared" si="56"/>
        <v>455.4</v>
      </c>
    </row>
    <row r="230" spans="2:8">
      <c r="B230" s="27" t="s">
        <v>61</v>
      </c>
      <c r="C230" s="28">
        <v>1</v>
      </c>
      <c r="D230" s="46">
        <v>12990</v>
      </c>
      <c r="E230" s="37">
        <v>0.2</v>
      </c>
      <c r="F230" s="37">
        <v>0.22</v>
      </c>
      <c r="G230" s="47">
        <f t="shared" si="55"/>
        <v>10392</v>
      </c>
      <c r="H230" s="48">
        <f t="shared" si="56"/>
        <v>10132.200000000001</v>
      </c>
    </row>
    <row r="231" spans="2:8">
      <c r="B231" s="27" t="s">
        <v>147</v>
      </c>
      <c r="C231" s="28">
        <v>1</v>
      </c>
      <c r="D231" s="46">
        <v>1646</v>
      </c>
      <c r="E231" s="37">
        <v>0.31</v>
      </c>
      <c r="F231" s="37">
        <v>0.31</v>
      </c>
      <c r="G231" s="47">
        <f>D231*(1-E231)</f>
        <v>1135.74</v>
      </c>
      <c r="H231" s="48">
        <f t="shared" si="56"/>
        <v>1135.74</v>
      </c>
    </row>
    <row r="232" spans="2:8">
      <c r="B232" s="27" t="s">
        <v>146</v>
      </c>
      <c r="C232" s="28">
        <v>1</v>
      </c>
      <c r="D232" s="46">
        <v>1850</v>
      </c>
      <c r="E232" s="37">
        <v>0.31</v>
      </c>
      <c r="F232" s="37">
        <v>0.31</v>
      </c>
      <c r="G232" s="47">
        <f t="shared" ref="G232:G234" si="57">D232*(1-E232)</f>
        <v>1276.5</v>
      </c>
      <c r="H232" s="48">
        <f t="shared" si="56"/>
        <v>1276.5</v>
      </c>
    </row>
    <row r="233" spans="2:8">
      <c r="B233" s="27" t="s">
        <v>69</v>
      </c>
      <c r="C233" s="28">
        <v>1</v>
      </c>
      <c r="D233" s="46">
        <v>413</v>
      </c>
      <c r="E233" s="37">
        <v>0.31</v>
      </c>
      <c r="F233" s="37">
        <v>0.31</v>
      </c>
      <c r="G233" s="47">
        <f t="shared" si="57"/>
        <v>284.96999999999997</v>
      </c>
      <c r="H233" s="48">
        <f t="shared" si="56"/>
        <v>284.96999999999997</v>
      </c>
    </row>
    <row r="234" spans="2:8" ht="15.75" thickBot="1">
      <c r="B234" s="30" t="s">
        <v>132</v>
      </c>
      <c r="C234" s="31">
        <v>2</v>
      </c>
      <c r="D234" s="32">
        <v>1.52</v>
      </c>
      <c r="E234" s="38">
        <v>0.31</v>
      </c>
      <c r="F234" s="38">
        <v>0.31</v>
      </c>
      <c r="G234" s="44">
        <f t="shared" si="57"/>
        <v>1.0488</v>
      </c>
      <c r="H234" s="45">
        <f t="shared" si="56"/>
        <v>1.0488</v>
      </c>
    </row>
    <row r="235" spans="2:8">
      <c r="B235" s="55"/>
      <c r="C235" s="55"/>
      <c r="D235" s="55"/>
      <c r="E235" s="55"/>
      <c r="F235" s="55"/>
      <c r="G235" s="75">
        <f>($C228*G228+$C229*G229+$C234*G234)*$G$4+$C230*G230+$C231*G231+$C232*G232+$C233*G233</f>
        <v>130604.49960000001</v>
      </c>
      <c r="H235" s="75">
        <f>($C228*H228+$C229*H229+$C234*H234)*$G$4+$C230*H230+$C231*H231+$C232*H232+$C233*H233</f>
        <v>124910.13959999999</v>
      </c>
    </row>
    <row r="236" spans="2:8" ht="15.75" thickBot="1">
      <c r="B236" s="55"/>
      <c r="C236" s="55"/>
      <c r="D236" s="55"/>
      <c r="E236" s="55"/>
      <c r="F236" s="55"/>
      <c r="G236" s="55"/>
      <c r="H236" s="55"/>
    </row>
    <row r="237" spans="2:8" ht="16.5" thickBot="1">
      <c r="B237" s="131" t="s">
        <v>160</v>
      </c>
      <c r="C237" s="132"/>
      <c r="D237" s="132"/>
      <c r="E237" s="132"/>
      <c r="F237" s="132"/>
      <c r="G237" s="132"/>
      <c r="H237" s="133"/>
    </row>
    <row r="238" spans="2:8">
      <c r="B238" s="39" t="s">
        <v>141</v>
      </c>
      <c r="C238" s="40">
        <v>1</v>
      </c>
      <c r="D238" s="52">
        <v>369</v>
      </c>
      <c r="E238" s="41">
        <v>0.28000000000000003</v>
      </c>
      <c r="F238" s="41">
        <v>0.31</v>
      </c>
      <c r="G238" s="53">
        <f t="shared" ref="G238:G240" si="58">D238*(1-E238)</f>
        <v>265.68</v>
      </c>
      <c r="H238" s="54">
        <f t="shared" ref="H238:H245" si="59">D238*(1-F238)</f>
        <v>254.60999999999999</v>
      </c>
    </row>
    <row r="239" spans="2:8">
      <c r="B239" s="27" t="s">
        <v>54</v>
      </c>
      <c r="C239" s="28">
        <v>4</v>
      </c>
      <c r="D239" s="29">
        <v>246.2</v>
      </c>
      <c r="E239" s="37">
        <v>0.37</v>
      </c>
      <c r="F239" s="37">
        <v>0.4</v>
      </c>
      <c r="G239" s="42">
        <f t="shared" si="58"/>
        <v>155.10599999999999</v>
      </c>
      <c r="H239" s="43">
        <f t="shared" si="59"/>
        <v>147.72</v>
      </c>
    </row>
    <row r="240" spans="2:8">
      <c r="B240" s="27" t="s">
        <v>57</v>
      </c>
      <c r="C240" s="28">
        <v>1</v>
      </c>
      <c r="D240" s="46">
        <v>10990</v>
      </c>
      <c r="E240" s="37">
        <v>0.2</v>
      </c>
      <c r="F240" s="37">
        <v>0.22</v>
      </c>
      <c r="G240" s="47">
        <f t="shared" si="58"/>
        <v>8792</v>
      </c>
      <c r="H240" s="48">
        <f t="shared" si="59"/>
        <v>8572.2000000000007</v>
      </c>
    </row>
    <row r="241" spans="2:8">
      <c r="B241" s="27" t="s">
        <v>147</v>
      </c>
      <c r="C241" s="28">
        <v>1</v>
      </c>
      <c r="D241" s="46">
        <v>1646</v>
      </c>
      <c r="E241" s="37">
        <v>0.31</v>
      </c>
      <c r="F241" s="37">
        <v>0.31</v>
      </c>
      <c r="G241" s="47">
        <f>D241*(1-E241)</f>
        <v>1135.74</v>
      </c>
      <c r="H241" s="48">
        <f t="shared" si="59"/>
        <v>1135.74</v>
      </c>
    </row>
    <row r="242" spans="2:8">
      <c r="B242" s="27" t="s">
        <v>146</v>
      </c>
      <c r="C242" s="28">
        <v>1</v>
      </c>
      <c r="D242" s="46">
        <v>1850</v>
      </c>
      <c r="E242" s="37">
        <v>0.31</v>
      </c>
      <c r="F242" s="37">
        <v>0.31</v>
      </c>
      <c r="G242" s="47">
        <f t="shared" ref="G242:G245" si="60">D242*(1-E242)</f>
        <v>1276.5</v>
      </c>
      <c r="H242" s="48">
        <f t="shared" si="59"/>
        <v>1276.5</v>
      </c>
    </row>
    <row r="243" spans="2:8">
      <c r="B243" s="27" t="s">
        <v>71</v>
      </c>
      <c r="C243" s="28">
        <v>4</v>
      </c>
      <c r="D243" s="46">
        <v>225</v>
      </c>
      <c r="E243" s="37">
        <v>0.31</v>
      </c>
      <c r="F243" s="37">
        <v>0.31</v>
      </c>
      <c r="G243" s="47">
        <f t="shared" si="60"/>
        <v>155.25</v>
      </c>
      <c r="H243" s="48">
        <f t="shared" si="59"/>
        <v>155.25</v>
      </c>
    </row>
    <row r="244" spans="2:8">
      <c r="B244" s="27" t="s">
        <v>69</v>
      </c>
      <c r="C244" s="28">
        <v>1</v>
      </c>
      <c r="D244" s="46">
        <v>413</v>
      </c>
      <c r="E244" s="37">
        <v>0.31</v>
      </c>
      <c r="F244" s="37">
        <v>0.31</v>
      </c>
      <c r="G244" s="47">
        <f t="shared" si="60"/>
        <v>284.96999999999997</v>
      </c>
      <c r="H244" s="48">
        <f t="shared" si="59"/>
        <v>284.96999999999997</v>
      </c>
    </row>
    <row r="245" spans="2:8" ht="15.75" thickBot="1">
      <c r="B245" s="30" t="s">
        <v>132</v>
      </c>
      <c r="C245" s="31">
        <v>4</v>
      </c>
      <c r="D245" s="32">
        <v>1.52</v>
      </c>
      <c r="E245" s="38">
        <v>0.31</v>
      </c>
      <c r="F245" s="38">
        <v>0.31</v>
      </c>
      <c r="G245" s="44">
        <f t="shared" si="60"/>
        <v>1.0488</v>
      </c>
      <c r="H245" s="45">
        <f t="shared" si="59"/>
        <v>1.0488</v>
      </c>
    </row>
    <row r="246" spans="2:8">
      <c r="B246" s="55"/>
      <c r="C246" s="55"/>
      <c r="D246" s="55"/>
      <c r="E246" s="55"/>
      <c r="F246" s="55"/>
      <c r="G246" s="75">
        <f>($C238*G238+$C239*G239+$C245*G245)*$G$4+$C240*G240+$C241*G241+$C242*G242+$C243*G243+$C244*G244</f>
        <v>97578.933200000014</v>
      </c>
      <c r="H246" s="75">
        <f>($C238*H238+$C239*H239+$C245*H245)*$G$4+$C240*H240+$C241*H241+$C242*H242+$C243*H243+$C244*H244</f>
        <v>93460.189200000008</v>
      </c>
    </row>
    <row r="247" spans="2:8" ht="15.75" thickBot="1">
      <c r="B247" s="55"/>
      <c r="C247" s="55"/>
      <c r="D247" s="55"/>
      <c r="E247" s="55"/>
      <c r="F247" s="55"/>
      <c r="G247" s="55"/>
      <c r="H247" s="55"/>
    </row>
    <row r="248" spans="2:8" ht="16.5" thickBot="1">
      <c r="B248" s="131" t="s">
        <v>161</v>
      </c>
      <c r="C248" s="132"/>
      <c r="D248" s="132"/>
      <c r="E248" s="132"/>
      <c r="F248" s="132"/>
      <c r="G248" s="132"/>
      <c r="H248" s="133"/>
    </row>
    <row r="249" spans="2:8">
      <c r="B249" s="39" t="s">
        <v>141</v>
      </c>
      <c r="C249" s="40">
        <v>1</v>
      </c>
      <c r="D249" s="52">
        <v>369</v>
      </c>
      <c r="E249" s="41">
        <v>0.28000000000000003</v>
      </c>
      <c r="F249" s="41">
        <v>0.31</v>
      </c>
      <c r="G249" s="53">
        <f t="shared" ref="G249:G251" si="61">D249*(1-E249)</f>
        <v>265.68</v>
      </c>
      <c r="H249" s="54">
        <f t="shared" ref="H249:H256" si="62">D249*(1-F249)</f>
        <v>254.60999999999999</v>
      </c>
    </row>
    <row r="250" spans="2:8">
      <c r="B250" s="27" t="s">
        <v>65</v>
      </c>
      <c r="C250" s="28">
        <v>4</v>
      </c>
      <c r="D250" s="29">
        <v>341</v>
      </c>
      <c r="E250" s="37">
        <v>0.37</v>
      </c>
      <c r="F250" s="37">
        <v>0.4</v>
      </c>
      <c r="G250" s="42">
        <f t="shared" si="61"/>
        <v>214.83</v>
      </c>
      <c r="H250" s="43">
        <f t="shared" si="62"/>
        <v>204.6</v>
      </c>
    </row>
    <row r="251" spans="2:8">
      <c r="B251" s="27" t="s">
        <v>57</v>
      </c>
      <c r="C251" s="28">
        <v>1</v>
      </c>
      <c r="D251" s="46">
        <v>10990</v>
      </c>
      <c r="E251" s="37">
        <v>0.2</v>
      </c>
      <c r="F251" s="37">
        <v>0.22</v>
      </c>
      <c r="G251" s="47">
        <f t="shared" si="61"/>
        <v>8792</v>
      </c>
      <c r="H251" s="48">
        <f t="shared" si="62"/>
        <v>8572.2000000000007</v>
      </c>
    </row>
    <row r="252" spans="2:8">
      <c r="B252" s="27" t="s">
        <v>147</v>
      </c>
      <c r="C252" s="28">
        <v>1</v>
      </c>
      <c r="D252" s="46">
        <v>1646</v>
      </c>
      <c r="E252" s="37">
        <v>0.31</v>
      </c>
      <c r="F252" s="37">
        <v>0.31</v>
      </c>
      <c r="G252" s="47">
        <f>D252*(1-E252)</f>
        <v>1135.74</v>
      </c>
      <c r="H252" s="48">
        <f t="shared" si="62"/>
        <v>1135.74</v>
      </c>
    </row>
    <row r="253" spans="2:8">
      <c r="B253" s="27" t="s">
        <v>146</v>
      </c>
      <c r="C253" s="28">
        <v>1</v>
      </c>
      <c r="D253" s="46">
        <v>1850</v>
      </c>
      <c r="E253" s="37">
        <v>0.31</v>
      </c>
      <c r="F253" s="37">
        <v>0.31</v>
      </c>
      <c r="G253" s="47">
        <f t="shared" ref="G253:G256" si="63">D253*(1-E253)</f>
        <v>1276.5</v>
      </c>
      <c r="H253" s="48">
        <f t="shared" si="62"/>
        <v>1276.5</v>
      </c>
    </row>
    <row r="254" spans="2:8">
      <c r="B254" s="27" t="s">
        <v>64</v>
      </c>
      <c r="C254" s="28">
        <v>2</v>
      </c>
      <c r="D254" s="46">
        <v>510.00000000000006</v>
      </c>
      <c r="E254" s="37">
        <v>0.31</v>
      </c>
      <c r="F254" s="37">
        <v>0.31</v>
      </c>
      <c r="G254" s="47">
        <f t="shared" si="63"/>
        <v>351.90000000000003</v>
      </c>
      <c r="H254" s="48">
        <f t="shared" si="62"/>
        <v>351.90000000000003</v>
      </c>
    </row>
    <row r="255" spans="2:8">
      <c r="B255" s="27" t="s">
        <v>69</v>
      </c>
      <c r="C255" s="28">
        <v>1</v>
      </c>
      <c r="D255" s="46">
        <v>413</v>
      </c>
      <c r="E255" s="37">
        <v>0.31</v>
      </c>
      <c r="F255" s="37">
        <v>0.31</v>
      </c>
      <c r="G255" s="47">
        <f t="shared" si="63"/>
        <v>284.96999999999997</v>
      </c>
      <c r="H255" s="48">
        <f t="shared" si="62"/>
        <v>284.96999999999997</v>
      </c>
    </row>
    <row r="256" spans="2:8" ht="15.75" thickBot="1">
      <c r="B256" s="30" t="s">
        <v>132</v>
      </c>
      <c r="C256" s="31">
        <v>4</v>
      </c>
      <c r="D256" s="32">
        <v>1.52</v>
      </c>
      <c r="E256" s="38">
        <v>0.31</v>
      </c>
      <c r="F256" s="38">
        <v>0.31</v>
      </c>
      <c r="G256" s="44">
        <f t="shared" si="63"/>
        <v>1.0488</v>
      </c>
      <c r="H256" s="45">
        <f t="shared" si="62"/>
        <v>1.0488</v>
      </c>
    </row>
    <row r="257" spans="2:8">
      <c r="B257" s="55"/>
      <c r="C257" s="55"/>
      <c r="D257" s="55"/>
      <c r="E257" s="55"/>
      <c r="F257" s="55"/>
      <c r="G257" s="75">
        <f>($C249*G249+$C250*G250+$C256*G256)*$G$4+$C251*G251+$C252*G252+$C253*G253+$C254*G254+$C255*G255</f>
        <v>120595.74920000002</v>
      </c>
      <c r="H257" s="75">
        <f>($C249*H249+$C250*H250+$C256*H256)*$G$4+$C251*H251+$C252*H252+$C253*H253+$C254*H254+$C255*H255</f>
        <v>115384.90919999999</v>
      </c>
    </row>
    <row r="258" spans="2:8" ht="15.75" thickBot="1">
      <c r="B258" s="55"/>
      <c r="C258" s="55"/>
      <c r="D258" s="55"/>
      <c r="E258" s="55"/>
      <c r="F258" s="55"/>
      <c r="G258" s="55"/>
      <c r="H258" s="55"/>
    </row>
    <row r="259" spans="2:8" ht="16.5" thickBot="1">
      <c r="B259" s="131" t="s">
        <v>111</v>
      </c>
      <c r="C259" s="132"/>
      <c r="D259" s="132"/>
      <c r="E259" s="132"/>
      <c r="F259" s="132"/>
      <c r="G259" s="132"/>
      <c r="H259" s="133"/>
    </row>
    <row r="260" spans="2:8">
      <c r="B260" s="39" t="s">
        <v>22</v>
      </c>
      <c r="C260" s="40">
        <v>1</v>
      </c>
      <c r="D260" s="52">
        <v>748</v>
      </c>
      <c r="E260" s="41">
        <v>0.28999999999999998</v>
      </c>
      <c r="F260" s="41">
        <v>0.31</v>
      </c>
      <c r="G260" s="53">
        <f t="shared" ref="G260:G265" si="64">D260*(1-E260)</f>
        <v>531.07999999999993</v>
      </c>
      <c r="H260" s="54">
        <f t="shared" ref="H260:H265" si="65">D260*(1-F260)</f>
        <v>516.12</v>
      </c>
    </row>
    <row r="261" spans="2:8">
      <c r="B261" s="27" t="s">
        <v>54</v>
      </c>
      <c r="C261" s="28">
        <v>4</v>
      </c>
      <c r="D261" s="29">
        <v>246.2</v>
      </c>
      <c r="E261" s="37">
        <v>0.37</v>
      </c>
      <c r="F261" s="37">
        <v>0.4</v>
      </c>
      <c r="G261" s="42">
        <f t="shared" si="64"/>
        <v>155.10599999999999</v>
      </c>
      <c r="H261" s="43">
        <f t="shared" si="65"/>
        <v>147.72</v>
      </c>
    </row>
    <row r="262" spans="2:8">
      <c r="B262" s="27" t="s">
        <v>57</v>
      </c>
      <c r="C262" s="28">
        <v>1</v>
      </c>
      <c r="D262" s="46">
        <v>10990</v>
      </c>
      <c r="E262" s="37">
        <v>0.2</v>
      </c>
      <c r="F262" s="37">
        <v>0.22</v>
      </c>
      <c r="G262" s="47">
        <f t="shared" si="64"/>
        <v>8792</v>
      </c>
      <c r="H262" s="48">
        <f t="shared" si="65"/>
        <v>8572.2000000000007</v>
      </c>
    </row>
    <row r="263" spans="2:8">
      <c r="B263" s="27" t="s">
        <v>64</v>
      </c>
      <c r="C263" s="28">
        <v>2</v>
      </c>
      <c r="D263" s="46">
        <v>510.00000000000006</v>
      </c>
      <c r="E263" s="37">
        <v>0.31</v>
      </c>
      <c r="F263" s="37">
        <v>0.31</v>
      </c>
      <c r="G263" s="47">
        <f t="shared" si="64"/>
        <v>351.90000000000003</v>
      </c>
      <c r="H263" s="48">
        <f t="shared" si="65"/>
        <v>351.90000000000003</v>
      </c>
    </row>
    <row r="264" spans="2:8">
      <c r="B264" s="27" t="s">
        <v>69</v>
      </c>
      <c r="C264" s="28">
        <v>1</v>
      </c>
      <c r="D264" s="46">
        <v>826.00000000000011</v>
      </c>
      <c r="E264" s="37">
        <v>0.31</v>
      </c>
      <c r="F264" s="37">
        <v>0.31</v>
      </c>
      <c r="G264" s="47">
        <f t="shared" si="64"/>
        <v>569.94000000000005</v>
      </c>
      <c r="H264" s="48">
        <f t="shared" si="65"/>
        <v>569.94000000000005</v>
      </c>
    </row>
    <row r="265" spans="2:8" ht="15.75" thickBot="1">
      <c r="B265" s="30" t="s">
        <v>132</v>
      </c>
      <c r="C265" s="31">
        <v>4</v>
      </c>
      <c r="D265" s="32">
        <v>1.52</v>
      </c>
      <c r="E265" s="38">
        <v>0.31</v>
      </c>
      <c r="F265" s="38">
        <v>0.31</v>
      </c>
      <c r="G265" s="44">
        <f t="shared" si="64"/>
        <v>1.0488</v>
      </c>
      <c r="H265" s="45">
        <f t="shared" si="65"/>
        <v>1.0488</v>
      </c>
    </row>
    <row r="266" spans="2:8">
      <c r="B266" s="55"/>
      <c r="C266" s="55"/>
      <c r="D266" s="55"/>
      <c r="E266" s="55"/>
      <c r="F266" s="55"/>
      <c r="G266" s="75">
        <f>($C260*G260+$C261*G261+$C265*G265)*$G$4+$C262*G262+$C263*G263+$C264*G264</f>
        <v>121012.86320000001</v>
      </c>
      <c r="H266" s="75">
        <f>($C260*H260+$C261*H261+$C265*H265)*$G$4+$C262*H262+$C263*H263+$C264*H264</f>
        <v>116520.67920000001</v>
      </c>
    </row>
    <row r="267" spans="2:8" ht="15.75" thickBot="1">
      <c r="B267" s="55"/>
      <c r="C267" s="55"/>
      <c r="D267" s="55"/>
      <c r="E267" s="55"/>
      <c r="F267" s="55"/>
      <c r="G267" s="55"/>
      <c r="H267" s="55"/>
    </row>
    <row r="268" spans="2:8" ht="16.5" thickBot="1">
      <c r="B268" s="131" t="s">
        <v>112</v>
      </c>
      <c r="C268" s="132"/>
      <c r="D268" s="132"/>
      <c r="E268" s="132"/>
      <c r="F268" s="132"/>
      <c r="G268" s="132"/>
      <c r="H268" s="133"/>
    </row>
    <row r="269" spans="2:8">
      <c r="B269" s="39" t="s">
        <v>22</v>
      </c>
      <c r="C269" s="40">
        <v>1</v>
      </c>
      <c r="D269" s="52">
        <v>748</v>
      </c>
      <c r="E269" s="41">
        <v>0.28999999999999998</v>
      </c>
      <c r="F269" s="41">
        <v>0.31</v>
      </c>
      <c r="G269" s="53">
        <f t="shared" ref="G269:G274" si="66">D269*(1-E269)</f>
        <v>531.07999999999993</v>
      </c>
      <c r="H269" s="54">
        <f t="shared" ref="H269:H274" si="67">D269*(1-F269)</f>
        <v>516.12</v>
      </c>
    </row>
    <row r="270" spans="2:8">
      <c r="B270" s="27" t="s">
        <v>65</v>
      </c>
      <c r="C270" s="28">
        <v>4</v>
      </c>
      <c r="D270" s="29">
        <v>341</v>
      </c>
      <c r="E270" s="37">
        <v>0.37</v>
      </c>
      <c r="F270" s="37">
        <v>0.4</v>
      </c>
      <c r="G270" s="42">
        <f t="shared" si="66"/>
        <v>214.83</v>
      </c>
      <c r="H270" s="43">
        <f t="shared" si="67"/>
        <v>204.6</v>
      </c>
    </row>
    <row r="271" spans="2:8">
      <c r="B271" s="27" t="s">
        <v>57</v>
      </c>
      <c r="C271" s="28">
        <v>1</v>
      </c>
      <c r="D271" s="46">
        <v>10990</v>
      </c>
      <c r="E271" s="37">
        <v>0.2</v>
      </c>
      <c r="F271" s="37">
        <v>0.22</v>
      </c>
      <c r="G271" s="47">
        <f t="shared" si="66"/>
        <v>8792</v>
      </c>
      <c r="H271" s="48">
        <f t="shared" si="67"/>
        <v>8572.2000000000007</v>
      </c>
    </row>
    <row r="272" spans="2:8">
      <c r="B272" s="27" t="s">
        <v>64</v>
      </c>
      <c r="C272" s="28">
        <v>2</v>
      </c>
      <c r="D272" s="46">
        <v>510.00000000000006</v>
      </c>
      <c r="E272" s="37">
        <v>0.31</v>
      </c>
      <c r="F272" s="37">
        <v>0.31</v>
      </c>
      <c r="G272" s="47">
        <f t="shared" si="66"/>
        <v>351.90000000000003</v>
      </c>
      <c r="H272" s="48">
        <f t="shared" si="67"/>
        <v>351.90000000000003</v>
      </c>
    </row>
    <row r="273" spans="2:8">
      <c r="B273" s="27" t="s">
        <v>69</v>
      </c>
      <c r="C273" s="28">
        <v>1</v>
      </c>
      <c r="D273" s="46">
        <v>826.00000000000011</v>
      </c>
      <c r="E273" s="37">
        <v>0.31</v>
      </c>
      <c r="F273" s="37">
        <v>0.31</v>
      </c>
      <c r="G273" s="47">
        <f t="shared" si="66"/>
        <v>569.94000000000005</v>
      </c>
      <c r="H273" s="48">
        <f t="shared" si="67"/>
        <v>569.94000000000005</v>
      </c>
    </row>
    <row r="274" spans="2:8" ht="15.75" thickBot="1">
      <c r="B274" s="30" t="s">
        <v>132</v>
      </c>
      <c r="C274" s="31">
        <v>4</v>
      </c>
      <c r="D274" s="32">
        <v>1.52</v>
      </c>
      <c r="E274" s="38">
        <v>0.31</v>
      </c>
      <c r="F274" s="38">
        <v>0.31</v>
      </c>
      <c r="G274" s="44">
        <f t="shared" si="66"/>
        <v>1.0488</v>
      </c>
      <c r="H274" s="45">
        <f t="shared" si="67"/>
        <v>1.0488</v>
      </c>
    </row>
    <row r="275" spans="2:8">
      <c r="B275" s="55"/>
      <c r="C275" s="55"/>
      <c r="D275" s="55"/>
      <c r="E275" s="55"/>
      <c r="F275" s="55"/>
      <c r="G275" s="75">
        <f>($C269*G269+$C270*G270+$C274*G274)*$G$4+$C271*G271+$C272*G272+$C273*G273</f>
        <v>143946.87920000002</v>
      </c>
      <c r="H275" s="75">
        <f>($C269*H269+$C270*H270+$C274*H274)*$G$4+$C271*H271+$C272*H272+$C273*H273</f>
        <v>138362.5992</v>
      </c>
    </row>
    <row r="276" spans="2:8" ht="15.75" thickBot="1">
      <c r="B276" s="55"/>
      <c r="C276" s="55"/>
      <c r="D276" s="55"/>
      <c r="E276" s="55"/>
      <c r="F276" s="55"/>
      <c r="G276" s="55"/>
      <c r="H276" s="55"/>
    </row>
    <row r="277" spans="2:8" ht="16.5" thickBot="1">
      <c r="B277" s="131" t="s">
        <v>113</v>
      </c>
      <c r="C277" s="132"/>
      <c r="D277" s="132"/>
      <c r="E277" s="132"/>
      <c r="F277" s="132"/>
      <c r="G277" s="132"/>
      <c r="H277" s="133"/>
    </row>
    <row r="278" spans="2:8">
      <c r="B278" s="39" t="s">
        <v>22</v>
      </c>
      <c r="C278" s="40">
        <v>1</v>
      </c>
      <c r="D278" s="52">
        <v>748</v>
      </c>
      <c r="E278" s="41">
        <v>0.28999999999999998</v>
      </c>
      <c r="F278" s="41">
        <v>0.31</v>
      </c>
      <c r="G278" s="53">
        <f t="shared" ref="G278:G283" si="68">D278*(1-E278)</f>
        <v>531.07999999999993</v>
      </c>
      <c r="H278" s="54">
        <f t="shared" ref="H278:H283" si="69">D278*(1-F278)</f>
        <v>516.12</v>
      </c>
    </row>
    <row r="279" spans="2:8">
      <c r="B279" s="27" t="s">
        <v>65</v>
      </c>
      <c r="C279" s="28">
        <v>4</v>
      </c>
      <c r="D279" s="29">
        <v>341</v>
      </c>
      <c r="E279" s="37">
        <v>0.37</v>
      </c>
      <c r="F279" s="37">
        <v>0.4</v>
      </c>
      <c r="G279" s="42">
        <f t="shared" si="68"/>
        <v>214.83</v>
      </c>
      <c r="H279" s="43">
        <f t="shared" si="69"/>
        <v>204.6</v>
      </c>
    </row>
    <row r="280" spans="2:8">
      <c r="B280" s="27" t="s">
        <v>57</v>
      </c>
      <c r="C280" s="28">
        <v>1</v>
      </c>
      <c r="D280" s="46">
        <v>10990</v>
      </c>
      <c r="E280" s="37">
        <v>0.2</v>
      </c>
      <c r="F280" s="37">
        <v>0.22</v>
      </c>
      <c r="G280" s="47">
        <f t="shared" si="68"/>
        <v>8792</v>
      </c>
      <c r="H280" s="48">
        <f t="shared" si="69"/>
        <v>8572.2000000000007</v>
      </c>
    </row>
    <row r="281" spans="2:8">
      <c r="B281" s="27" t="s">
        <v>64</v>
      </c>
      <c r="C281" s="28">
        <v>2</v>
      </c>
      <c r="D281" s="46">
        <v>510.00000000000006</v>
      </c>
      <c r="E281" s="37">
        <v>0.31</v>
      </c>
      <c r="F281" s="37">
        <v>0.31</v>
      </c>
      <c r="G281" s="47">
        <f t="shared" si="68"/>
        <v>351.90000000000003</v>
      </c>
      <c r="H281" s="48">
        <f t="shared" si="69"/>
        <v>351.90000000000003</v>
      </c>
    </row>
    <row r="282" spans="2:8">
      <c r="B282" s="27" t="s">
        <v>69</v>
      </c>
      <c r="C282" s="28">
        <v>1</v>
      </c>
      <c r="D282" s="46">
        <v>826.00000000000011</v>
      </c>
      <c r="E282" s="37">
        <v>0.31</v>
      </c>
      <c r="F282" s="37">
        <v>0.31</v>
      </c>
      <c r="G282" s="47">
        <f t="shared" si="68"/>
        <v>569.94000000000005</v>
      </c>
      <c r="H282" s="48">
        <f t="shared" si="69"/>
        <v>569.94000000000005</v>
      </c>
    </row>
    <row r="283" spans="2:8" ht="15.75" thickBot="1">
      <c r="B283" s="30" t="s">
        <v>132</v>
      </c>
      <c r="C283" s="31">
        <v>4</v>
      </c>
      <c r="D283" s="32">
        <v>1.52</v>
      </c>
      <c r="E283" s="38">
        <v>0.31</v>
      </c>
      <c r="F283" s="38">
        <v>0.31</v>
      </c>
      <c r="G283" s="44">
        <f t="shared" si="68"/>
        <v>1.0488</v>
      </c>
      <c r="H283" s="45">
        <f t="shared" si="69"/>
        <v>1.0488</v>
      </c>
    </row>
    <row r="284" spans="2:8">
      <c r="B284" s="55"/>
      <c r="C284" s="55"/>
      <c r="D284" s="55"/>
      <c r="E284" s="55"/>
      <c r="F284" s="55"/>
      <c r="G284" s="75">
        <f>($C278*G278+$C279*G279+$C283*G283)*$G$4+$C280*G280+$C281*G281+$C282*G282</f>
        <v>143946.87920000002</v>
      </c>
      <c r="H284" s="75">
        <f>($C278*H278+$C279*H279+$C283*H283)*$G$4+$C280*H280+$C281*H281+$C282*H282</f>
        <v>138362.5992</v>
      </c>
    </row>
    <row r="285" spans="2:8" ht="15.75" thickBot="1">
      <c r="B285" s="55"/>
      <c r="C285" s="55"/>
      <c r="D285" s="55"/>
      <c r="E285" s="55"/>
      <c r="F285" s="55"/>
      <c r="G285" s="55"/>
      <c r="H285" s="55"/>
    </row>
    <row r="286" spans="2:8" ht="16.5" thickBot="1">
      <c r="B286" s="131" t="s">
        <v>114</v>
      </c>
      <c r="C286" s="132"/>
      <c r="D286" s="132"/>
      <c r="E286" s="132"/>
      <c r="F286" s="132"/>
      <c r="G286" s="132"/>
      <c r="H286" s="133"/>
    </row>
    <row r="287" spans="2:8">
      <c r="B287" s="39" t="s">
        <v>22</v>
      </c>
      <c r="C287" s="40">
        <v>1</v>
      </c>
      <c r="D287" s="52">
        <v>748</v>
      </c>
      <c r="E287" s="41">
        <v>0.28999999999999998</v>
      </c>
      <c r="F287" s="41">
        <v>0.31</v>
      </c>
      <c r="G287" s="53">
        <f t="shared" ref="G287:G292" si="70">D287*(1-E287)</f>
        <v>531.07999999999993</v>
      </c>
      <c r="H287" s="54">
        <f t="shared" ref="H287:H292" si="71">D287*(1-F287)</f>
        <v>516.12</v>
      </c>
    </row>
    <row r="288" spans="2:8">
      <c r="B288" s="27" t="s">
        <v>54</v>
      </c>
      <c r="C288" s="28">
        <v>8</v>
      </c>
      <c r="D288" s="29">
        <v>246.2</v>
      </c>
      <c r="E288" s="37">
        <v>0.37</v>
      </c>
      <c r="F288" s="37">
        <v>0.4</v>
      </c>
      <c r="G288" s="42">
        <f t="shared" si="70"/>
        <v>155.10599999999999</v>
      </c>
      <c r="H288" s="43">
        <f t="shared" si="71"/>
        <v>147.72</v>
      </c>
    </row>
    <row r="289" spans="2:8">
      <c r="B289" s="27" t="s">
        <v>61</v>
      </c>
      <c r="C289" s="28">
        <v>1</v>
      </c>
      <c r="D289" s="46">
        <v>12990</v>
      </c>
      <c r="E289" s="37">
        <v>0.2</v>
      </c>
      <c r="F289" s="37">
        <v>0.22</v>
      </c>
      <c r="G289" s="47">
        <f t="shared" si="70"/>
        <v>10392</v>
      </c>
      <c r="H289" s="48">
        <f t="shared" si="71"/>
        <v>10132.200000000001</v>
      </c>
    </row>
    <row r="290" spans="2:8">
      <c r="B290" s="27" t="s">
        <v>64</v>
      </c>
      <c r="C290" s="28">
        <v>6</v>
      </c>
      <c r="D290" s="46">
        <v>510.00000000000006</v>
      </c>
      <c r="E290" s="37">
        <v>0.31</v>
      </c>
      <c r="F290" s="37">
        <v>0.31</v>
      </c>
      <c r="G290" s="47">
        <f t="shared" si="70"/>
        <v>351.90000000000003</v>
      </c>
      <c r="H290" s="48">
        <f t="shared" si="71"/>
        <v>351.90000000000003</v>
      </c>
    </row>
    <row r="291" spans="2:8">
      <c r="B291" s="27" t="s">
        <v>69</v>
      </c>
      <c r="C291" s="28">
        <v>2</v>
      </c>
      <c r="D291" s="46">
        <v>826.00000000000011</v>
      </c>
      <c r="E291" s="37">
        <v>0.31</v>
      </c>
      <c r="F291" s="37">
        <v>0.31</v>
      </c>
      <c r="G291" s="47">
        <f t="shared" si="70"/>
        <v>569.94000000000005</v>
      </c>
      <c r="H291" s="48">
        <f t="shared" si="71"/>
        <v>569.94000000000005</v>
      </c>
    </row>
    <row r="292" spans="2:8" ht="15.75" thickBot="1">
      <c r="B292" s="30" t="s">
        <v>132</v>
      </c>
      <c r="C292" s="31">
        <v>8</v>
      </c>
      <c r="D292" s="32">
        <v>1.52</v>
      </c>
      <c r="E292" s="38">
        <v>0.31</v>
      </c>
      <c r="F292" s="38">
        <v>0.31</v>
      </c>
      <c r="G292" s="44">
        <f t="shared" si="70"/>
        <v>1.0488</v>
      </c>
      <c r="H292" s="45">
        <f t="shared" si="71"/>
        <v>1.0488</v>
      </c>
    </row>
    <row r="293" spans="2:8">
      <c r="B293" s="55"/>
      <c r="C293" s="55"/>
      <c r="D293" s="55"/>
      <c r="E293" s="55"/>
      <c r="F293" s="55"/>
      <c r="G293" s="75">
        <f>($C287*G287+$C288*G288+$C292*G292)*$G$4+$C289*G289+$C290*G290+$C291*G291</f>
        <v>184553.84639999998</v>
      </c>
      <c r="H293" s="75">
        <f>($C287*H287+$C288*H288+$C292*H292)*$G$4+$C289*H289+$C290*H290+$C291*H291</f>
        <v>177185.43840000001</v>
      </c>
    </row>
    <row r="294" spans="2:8" ht="15.75" thickBot="1">
      <c r="B294" s="55"/>
      <c r="C294" s="55"/>
      <c r="D294" s="55"/>
      <c r="E294" s="55"/>
      <c r="F294" s="55"/>
      <c r="G294" s="55"/>
      <c r="H294" s="55"/>
    </row>
    <row r="295" spans="2:8" ht="16.5" thickBot="1">
      <c r="B295" s="131" t="s">
        <v>115</v>
      </c>
      <c r="C295" s="132"/>
      <c r="D295" s="132"/>
      <c r="E295" s="132"/>
      <c r="F295" s="132"/>
      <c r="G295" s="132"/>
      <c r="H295" s="133"/>
    </row>
    <row r="296" spans="2:8">
      <c r="B296" s="39" t="s">
        <v>22</v>
      </c>
      <c r="C296" s="40">
        <v>1</v>
      </c>
      <c r="D296" s="52">
        <v>748</v>
      </c>
      <c r="E296" s="41">
        <v>0.28999999999999998</v>
      </c>
      <c r="F296" s="41">
        <v>0.31</v>
      </c>
      <c r="G296" s="53">
        <f t="shared" ref="G296:G301" si="72">D296*(1-E296)</f>
        <v>531.07999999999993</v>
      </c>
      <c r="H296" s="54">
        <f t="shared" ref="H296:H301" si="73">D296*(1-F296)</f>
        <v>516.12</v>
      </c>
    </row>
    <row r="297" spans="2:8">
      <c r="B297" s="27" t="s">
        <v>65</v>
      </c>
      <c r="C297" s="28">
        <v>8</v>
      </c>
      <c r="D297" s="29">
        <v>341</v>
      </c>
      <c r="E297" s="37">
        <v>0.37</v>
      </c>
      <c r="F297" s="37">
        <v>0.4</v>
      </c>
      <c r="G297" s="42">
        <f t="shared" si="72"/>
        <v>214.83</v>
      </c>
      <c r="H297" s="43">
        <f t="shared" si="73"/>
        <v>204.6</v>
      </c>
    </row>
    <row r="298" spans="2:8">
      <c r="B298" s="27" t="s">
        <v>61</v>
      </c>
      <c r="C298" s="28">
        <v>1</v>
      </c>
      <c r="D298" s="46">
        <v>12990</v>
      </c>
      <c r="E298" s="37">
        <v>0.2</v>
      </c>
      <c r="F298" s="37">
        <v>0.22</v>
      </c>
      <c r="G298" s="47">
        <f t="shared" si="72"/>
        <v>10392</v>
      </c>
      <c r="H298" s="48">
        <f t="shared" si="73"/>
        <v>10132.200000000001</v>
      </c>
    </row>
    <row r="299" spans="2:8">
      <c r="B299" s="27" t="s">
        <v>64</v>
      </c>
      <c r="C299" s="28">
        <v>6</v>
      </c>
      <c r="D299" s="46">
        <v>510.00000000000006</v>
      </c>
      <c r="E299" s="37">
        <v>0.31</v>
      </c>
      <c r="F299" s="37">
        <v>0.31</v>
      </c>
      <c r="G299" s="47">
        <f t="shared" si="72"/>
        <v>351.90000000000003</v>
      </c>
      <c r="H299" s="48">
        <f t="shared" si="73"/>
        <v>351.90000000000003</v>
      </c>
    </row>
    <row r="300" spans="2:8">
      <c r="B300" s="27" t="s">
        <v>69</v>
      </c>
      <c r="C300" s="28">
        <v>2</v>
      </c>
      <c r="D300" s="46">
        <v>826.00000000000011</v>
      </c>
      <c r="E300" s="37">
        <v>0.31</v>
      </c>
      <c r="F300" s="37">
        <v>0.31</v>
      </c>
      <c r="G300" s="47">
        <f t="shared" si="72"/>
        <v>569.94000000000005</v>
      </c>
      <c r="H300" s="48">
        <f t="shared" si="73"/>
        <v>569.94000000000005</v>
      </c>
    </row>
    <row r="301" spans="2:8" ht="15.75" thickBot="1">
      <c r="B301" s="30" t="s">
        <v>132</v>
      </c>
      <c r="C301" s="31">
        <v>8</v>
      </c>
      <c r="D301" s="32">
        <v>1.52</v>
      </c>
      <c r="E301" s="38">
        <v>0.31</v>
      </c>
      <c r="F301" s="38">
        <v>0.31</v>
      </c>
      <c r="G301" s="44">
        <f t="shared" si="72"/>
        <v>1.0488</v>
      </c>
      <c r="H301" s="45">
        <f t="shared" si="73"/>
        <v>1.0488</v>
      </c>
    </row>
    <row r="302" spans="2:8">
      <c r="B302" s="55"/>
      <c r="C302" s="55"/>
      <c r="D302" s="55"/>
      <c r="E302" s="55"/>
      <c r="F302" s="55"/>
      <c r="G302" s="75">
        <f>($C296*G296+$C297*G297+$C301*G301)*$G$4+$C298*G298+$C299*G299+$C300*G300</f>
        <v>230421.87840000005</v>
      </c>
      <c r="H302" s="75">
        <f>($C296*H296+$C297*H297+$C301*H301)*$G$4+$C298*H298+$C299*H299+$C300*H300</f>
        <v>220869.27840000004</v>
      </c>
    </row>
    <row r="303" spans="2:8" ht="15.75" thickBot="1"/>
    <row r="304" spans="2:8" ht="16.5" thickBot="1">
      <c r="B304" s="134" t="s">
        <v>116</v>
      </c>
      <c r="C304" s="135"/>
      <c r="D304" s="135"/>
      <c r="E304" s="135"/>
      <c r="F304" s="135"/>
      <c r="G304" s="135"/>
      <c r="H304" s="136"/>
    </row>
    <row r="305" spans="2:8">
      <c r="B305" s="39" t="s">
        <v>31</v>
      </c>
      <c r="C305" s="40">
        <v>1</v>
      </c>
      <c r="D305" s="52">
        <v>1050</v>
      </c>
      <c r="E305" s="41">
        <v>0.28999999999999998</v>
      </c>
      <c r="F305" s="41">
        <v>0.31</v>
      </c>
      <c r="G305" s="53">
        <f t="shared" ref="G305:G310" si="74">D305*(1-E305)</f>
        <v>745.5</v>
      </c>
      <c r="H305" s="54">
        <f t="shared" ref="H305:H310" si="75">D305*(1-F305)</f>
        <v>724.5</v>
      </c>
    </row>
    <row r="306" spans="2:8">
      <c r="B306" s="27" t="s">
        <v>54</v>
      </c>
      <c r="C306" s="28">
        <v>4</v>
      </c>
      <c r="D306" s="29">
        <v>246.2</v>
      </c>
      <c r="E306" s="37">
        <v>0.37</v>
      </c>
      <c r="F306" s="37">
        <v>0.4</v>
      </c>
      <c r="G306" s="42">
        <f t="shared" si="74"/>
        <v>155.10599999999999</v>
      </c>
      <c r="H306" s="43">
        <f t="shared" si="75"/>
        <v>147.72</v>
      </c>
    </row>
    <row r="307" spans="2:8">
      <c r="B307" s="27" t="s">
        <v>57</v>
      </c>
      <c r="C307" s="28">
        <v>1</v>
      </c>
      <c r="D307" s="46">
        <v>10990</v>
      </c>
      <c r="E307" s="37">
        <v>0.2</v>
      </c>
      <c r="F307" s="37">
        <v>0.22</v>
      </c>
      <c r="G307" s="47">
        <f t="shared" si="74"/>
        <v>8792</v>
      </c>
      <c r="H307" s="48">
        <f t="shared" si="75"/>
        <v>8572.2000000000007</v>
      </c>
    </row>
    <row r="308" spans="2:8">
      <c r="B308" s="27" t="s">
        <v>64</v>
      </c>
      <c r="C308" s="28">
        <v>2</v>
      </c>
      <c r="D308" s="46">
        <v>510.00000000000006</v>
      </c>
      <c r="E308" s="37">
        <v>0.31</v>
      </c>
      <c r="F308" s="37">
        <v>0.31</v>
      </c>
      <c r="G308" s="47">
        <f t="shared" si="74"/>
        <v>351.90000000000003</v>
      </c>
      <c r="H308" s="48">
        <f t="shared" si="75"/>
        <v>351.90000000000003</v>
      </c>
    </row>
    <row r="309" spans="2:8">
      <c r="B309" s="27" t="s">
        <v>69</v>
      </c>
      <c r="C309" s="28">
        <v>1</v>
      </c>
      <c r="D309" s="46">
        <v>826.00000000000011</v>
      </c>
      <c r="E309" s="37">
        <v>0.31</v>
      </c>
      <c r="F309" s="37">
        <v>0.31</v>
      </c>
      <c r="G309" s="47">
        <f t="shared" si="74"/>
        <v>569.94000000000005</v>
      </c>
      <c r="H309" s="48">
        <f t="shared" si="75"/>
        <v>569.94000000000005</v>
      </c>
    </row>
    <row r="310" spans="2:8" ht="15.75" thickBot="1">
      <c r="B310" s="30" t="s">
        <v>132</v>
      </c>
      <c r="C310" s="31">
        <v>4</v>
      </c>
      <c r="D310" s="32">
        <v>1.52</v>
      </c>
      <c r="E310" s="38">
        <v>0.31</v>
      </c>
      <c r="F310" s="38">
        <v>0.31</v>
      </c>
      <c r="G310" s="44">
        <f t="shared" si="74"/>
        <v>1.0488</v>
      </c>
      <c r="H310" s="45">
        <f t="shared" si="75"/>
        <v>1.0488</v>
      </c>
    </row>
    <row r="311" spans="2:8">
      <c r="B311" s="55"/>
      <c r="C311" s="55"/>
      <c r="D311" s="55"/>
      <c r="E311" s="55"/>
      <c r="F311" s="55"/>
      <c r="G311" s="75">
        <f>($C305*G305+$C306*G306+$C310*G310)*$G$4+$C307*G307+$C308*G308+$C309*G309</f>
        <v>141597.1832</v>
      </c>
      <c r="H311" s="75">
        <f>($C305*H305+$C306*H306+$C310*H310)*$G$4+$C307*H307+$C308*H308+$C309*H309</f>
        <v>136525.15920000002</v>
      </c>
    </row>
    <row r="312" spans="2:8" ht="15.75" thickBot="1">
      <c r="B312" s="55"/>
      <c r="C312" s="55"/>
      <c r="D312" s="55"/>
      <c r="E312" s="55"/>
      <c r="F312" s="55"/>
      <c r="G312" s="55"/>
      <c r="H312" s="55"/>
    </row>
    <row r="313" spans="2:8" ht="16.5" thickBot="1">
      <c r="B313" s="131" t="s">
        <v>117</v>
      </c>
      <c r="C313" s="132"/>
      <c r="D313" s="132"/>
      <c r="E313" s="132"/>
      <c r="F313" s="132"/>
      <c r="G313" s="132"/>
      <c r="H313" s="133"/>
    </row>
    <row r="314" spans="2:8">
      <c r="B314" s="39" t="s">
        <v>31</v>
      </c>
      <c r="C314" s="40">
        <v>1</v>
      </c>
      <c r="D314" s="52">
        <v>1050</v>
      </c>
      <c r="E314" s="41">
        <v>0.28999999999999998</v>
      </c>
      <c r="F314" s="41">
        <v>0.31</v>
      </c>
      <c r="G314" s="53">
        <f t="shared" ref="G314:G319" si="76">D314*(1-E314)</f>
        <v>745.5</v>
      </c>
      <c r="H314" s="54">
        <f t="shared" ref="H314:H319" si="77">D314*(1-F314)</f>
        <v>724.5</v>
      </c>
    </row>
    <row r="315" spans="2:8">
      <c r="B315" s="27" t="s">
        <v>65</v>
      </c>
      <c r="C315" s="28">
        <v>4</v>
      </c>
      <c r="D315" s="29">
        <v>341</v>
      </c>
      <c r="E315" s="37">
        <v>0.37</v>
      </c>
      <c r="F315" s="37">
        <v>0.4</v>
      </c>
      <c r="G315" s="42">
        <f t="shared" si="76"/>
        <v>214.83</v>
      </c>
      <c r="H315" s="43">
        <f t="shared" si="77"/>
        <v>204.6</v>
      </c>
    </row>
    <row r="316" spans="2:8">
      <c r="B316" s="27" t="s">
        <v>57</v>
      </c>
      <c r="C316" s="28">
        <v>1</v>
      </c>
      <c r="D316" s="46">
        <v>10990</v>
      </c>
      <c r="E316" s="37">
        <v>0.2</v>
      </c>
      <c r="F316" s="37">
        <v>0.22</v>
      </c>
      <c r="G316" s="47">
        <f t="shared" si="76"/>
        <v>8792</v>
      </c>
      <c r="H316" s="48">
        <f t="shared" si="77"/>
        <v>8572.2000000000007</v>
      </c>
    </row>
    <row r="317" spans="2:8">
      <c r="B317" s="27" t="s">
        <v>64</v>
      </c>
      <c r="C317" s="28">
        <v>2</v>
      </c>
      <c r="D317" s="46">
        <v>510.00000000000006</v>
      </c>
      <c r="E317" s="37">
        <v>0.31</v>
      </c>
      <c r="F317" s="37">
        <v>0.31</v>
      </c>
      <c r="G317" s="47">
        <f t="shared" si="76"/>
        <v>351.90000000000003</v>
      </c>
      <c r="H317" s="48">
        <f t="shared" si="77"/>
        <v>351.90000000000003</v>
      </c>
    </row>
    <row r="318" spans="2:8">
      <c r="B318" s="27" t="s">
        <v>69</v>
      </c>
      <c r="C318" s="28">
        <v>1</v>
      </c>
      <c r="D318" s="46">
        <v>826.00000000000011</v>
      </c>
      <c r="E318" s="37">
        <v>0.31</v>
      </c>
      <c r="F318" s="37">
        <v>0.31</v>
      </c>
      <c r="G318" s="47">
        <f t="shared" si="76"/>
        <v>569.94000000000005</v>
      </c>
      <c r="H318" s="48">
        <f t="shared" si="77"/>
        <v>569.94000000000005</v>
      </c>
    </row>
    <row r="319" spans="2:8" ht="15.75" thickBot="1">
      <c r="B319" s="30" t="s">
        <v>132</v>
      </c>
      <c r="C319" s="31">
        <v>4</v>
      </c>
      <c r="D319" s="32">
        <v>1.52</v>
      </c>
      <c r="E319" s="38">
        <v>0.31</v>
      </c>
      <c r="F319" s="38">
        <v>0.31</v>
      </c>
      <c r="G319" s="44">
        <f t="shared" si="76"/>
        <v>1.0488</v>
      </c>
      <c r="H319" s="45">
        <f t="shared" si="77"/>
        <v>1.0488</v>
      </c>
    </row>
    <row r="320" spans="2:8">
      <c r="B320" s="55"/>
      <c r="C320" s="55"/>
      <c r="D320" s="55"/>
      <c r="E320" s="55"/>
      <c r="F320" s="55"/>
      <c r="G320" s="75">
        <f>($C314*G314+$C315*G315+$C319*G319)*$G$4+$C316*G316+$C317*G317+$C318*G318</f>
        <v>164531.19920000003</v>
      </c>
      <c r="H320" s="75">
        <f>($C314*H314+$C315*H315+$C319*H319)*$G$4+$C316*H316+$C317*H317+$C318*H318</f>
        <v>158367.07920000004</v>
      </c>
    </row>
    <row r="321" spans="2:8" ht="15.75" thickBot="1">
      <c r="B321" s="55"/>
      <c r="C321" s="55"/>
      <c r="D321" s="55"/>
      <c r="E321" s="55"/>
      <c r="F321" s="55"/>
      <c r="G321" s="55"/>
      <c r="H321" s="55"/>
    </row>
    <row r="322" spans="2:8" ht="16.5" thickBot="1">
      <c r="B322" s="131" t="s">
        <v>118</v>
      </c>
      <c r="C322" s="132"/>
      <c r="D322" s="132"/>
      <c r="E322" s="132"/>
      <c r="F322" s="132"/>
      <c r="G322" s="132"/>
      <c r="H322" s="133"/>
    </row>
    <row r="323" spans="2:8">
      <c r="B323" s="39" t="s">
        <v>31</v>
      </c>
      <c r="C323" s="40">
        <v>1</v>
      </c>
      <c r="D323" s="52">
        <v>1050</v>
      </c>
      <c r="E323" s="41">
        <v>0.28999999999999998</v>
      </c>
      <c r="F323" s="41">
        <v>0.31</v>
      </c>
      <c r="G323" s="53">
        <f t="shared" ref="G323:G328" si="78">D323*(1-E323)</f>
        <v>745.5</v>
      </c>
      <c r="H323" s="54">
        <f t="shared" ref="H323:H328" si="79">D323*(1-F323)</f>
        <v>724.5</v>
      </c>
    </row>
    <row r="324" spans="2:8">
      <c r="B324" s="27" t="s">
        <v>65</v>
      </c>
      <c r="C324" s="28">
        <v>4</v>
      </c>
      <c r="D324" s="29">
        <v>341</v>
      </c>
      <c r="E324" s="37">
        <v>0.37</v>
      </c>
      <c r="F324" s="37">
        <v>0.4</v>
      </c>
      <c r="G324" s="42">
        <f t="shared" si="78"/>
        <v>214.83</v>
      </c>
      <c r="H324" s="43">
        <f t="shared" si="79"/>
        <v>204.6</v>
      </c>
    </row>
    <row r="325" spans="2:8">
      <c r="B325" s="27" t="s">
        <v>57</v>
      </c>
      <c r="C325" s="28">
        <v>1</v>
      </c>
      <c r="D325" s="46">
        <v>10990</v>
      </c>
      <c r="E325" s="37">
        <v>0.2</v>
      </c>
      <c r="F325" s="37">
        <v>0.22</v>
      </c>
      <c r="G325" s="47">
        <f t="shared" si="78"/>
        <v>8792</v>
      </c>
      <c r="H325" s="48">
        <f t="shared" si="79"/>
        <v>8572.2000000000007</v>
      </c>
    </row>
    <row r="326" spans="2:8">
      <c r="B326" s="27" t="s">
        <v>64</v>
      </c>
      <c r="C326" s="28">
        <v>2</v>
      </c>
      <c r="D326" s="46">
        <v>510.00000000000006</v>
      </c>
      <c r="E326" s="37">
        <v>0.31</v>
      </c>
      <c r="F326" s="37">
        <v>0.31</v>
      </c>
      <c r="G326" s="47">
        <f t="shared" si="78"/>
        <v>351.90000000000003</v>
      </c>
      <c r="H326" s="48">
        <f t="shared" si="79"/>
        <v>351.90000000000003</v>
      </c>
    </row>
    <row r="327" spans="2:8">
      <c r="B327" s="27" t="s">
        <v>69</v>
      </c>
      <c r="C327" s="28">
        <v>1</v>
      </c>
      <c r="D327" s="46">
        <v>826.00000000000011</v>
      </c>
      <c r="E327" s="37">
        <v>0.31</v>
      </c>
      <c r="F327" s="37">
        <v>0.31</v>
      </c>
      <c r="G327" s="47">
        <f t="shared" si="78"/>
        <v>569.94000000000005</v>
      </c>
      <c r="H327" s="48">
        <f t="shared" si="79"/>
        <v>569.94000000000005</v>
      </c>
    </row>
    <row r="328" spans="2:8" ht="15.75" thickBot="1">
      <c r="B328" s="30" t="s">
        <v>132</v>
      </c>
      <c r="C328" s="31">
        <v>4</v>
      </c>
      <c r="D328" s="32">
        <v>1.52</v>
      </c>
      <c r="E328" s="38">
        <v>0.31</v>
      </c>
      <c r="F328" s="38">
        <v>0.31</v>
      </c>
      <c r="G328" s="44">
        <f t="shared" si="78"/>
        <v>1.0488</v>
      </c>
      <c r="H328" s="45">
        <f t="shared" si="79"/>
        <v>1.0488</v>
      </c>
    </row>
    <row r="329" spans="2:8">
      <c r="B329" s="55"/>
      <c r="C329" s="55"/>
      <c r="D329" s="55"/>
      <c r="E329" s="55"/>
      <c r="F329" s="55"/>
      <c r="G329" s="75">
        <f>($C323*G323+$C324*G324+$C328*G328)*$G$4+$C325*G325+$C326*G326+$C327*G327</f>
        <v>164531.19920000003</v>
      </c>
      <c r="H329" s="75">
        <f>($C323*H323+$C324*H324+$C328*H328)*$G$4+$C325*H325+$C326*H326+$C327*H327</f>
        <v>158367.07920000004</v>
      </c>
    </row>
    <row r="330" spans="2:8" ht="15.75" thickBot="1">
      <c r="B330" s="55"/>
      <c r="C330" s="55"/>
      <c r="D330" s="55"/>
      <c r="E330" s="55"/>
      <c r="F330" s="55"/>
      <c r="G330" s="55"/>
      <c r="H330" s="55"/>
    </row>
    <row r="331" spans="2:8" ht="16.5" thickBot="1">
      <c r="B331" s="131" t="s">
        <v>119</v>
      </c>
      <c r="C331" s="132"/>
      <c r="D331" s="132"/>
      <c r="E331" s="132"/>
      <c r="F331" s="132"/>
      <c r="G331" s="132"/>
      <c r="H331" s="133"/>
    </row>
    <row r="332" spans="2:8">
      <c r="B332" s="39" t="s">
        <v>31</v>
      </c>
      <c r="C332" s="40">
        <v>1</v>
      </c>
      <c r="D332" s="52">
        <v>1050</v>
      </c>
      <c r="E332" s="41">
        <v>0.28999999999999998</v>
      </c>
      <c r="F332" s="41">
        <v>0.31</v>
      </c>
      <c r="G332" s="53">
        <f t="shared" ref="G332:G337" si="80">D332*(1-E332)</f>
        <v>745.5</v>
      </c>
      <c r="H332" s="54">
        <f t="shared" ref="H332:H337" si="81">D332*(1-F332)</f>
        <v>724.5</v>
      </c>
    </row>
    <row r="333" spans="2:8">
      <c r="B333" s="27" t="s">
        <v>54</v>
      </c>
      <c r="C333" s="28">
        <v>8</v>
      </c>
      <c r="D333" s="29">
        <v>246.2</v>
      </c>
      <c r="E333" s="37">
        <v>0.37</v>
      </c>
      <c r="F333" s="37">
        <v>0.4</v>
      </c>
      <c r="G333" s="42">
        <f t="shared" si="80"/>
        <v>155.10599999999999</v>
      </c>
      <c r="H333" s="43">
        <f t="shared" si="81"/>
        <v>147.72</v>
      </c>
    </row>
    <row r="334" spans="2:8">
      <c r="B334" s="27" t="s">
        <v>61</v>
      </c>
      <c r="C334" s="28">
        <v>1</v>
      </c>
      <c r="D334" s="46">
        <v>12990</v>
      </c>
      <c r="E334" s="37">
        <v>0.2</v>
      </c>
      <c r="F334" s="37">
        <v>0.22</v>
      </c>
      <c r="G334" s="47">
        <f t="shared" si="80"/>
        <v>10392</v>
      </c>
      <c r="H334" s="48">
        <f t="shared" si="81"/>
        <v>10132.200000000001</v>
      </c>
    </row>
    <row r="335" spans="2:8">
      <c r="B335" s="27" t="s">
        <v>64</v>
      </c>
      <c r="C335" s="28">
        <v>6</v>
      </c>
      <c r="D335" s="46">
        <v>510.00000000000006</v>
      </c>
      <c r="E335" s="37">
        <v>0.31</v>
      </c>
      <c r="F335" s="37">
        <v>0.31</v>
      </c>
      <c r="G335" s="47">
        <f t="shared" si="80"/>
        <v>351.90000000000003</v>
      </c>
      <c r="H335" s="48">
        <f t="shared" si="81"/>
        <v>351.90000000000003</v>
      </c>
    </row>
    <row r="336" spans="2:8">
      <c r="B336" s="27" t="s">
        <v>69</v>
      </c>
      <c r="C336" s="28">
        <v>2</v>
      </c>
      <c r="D336" s="46">
        <v>826.00000000000011</v>
      </c>
      <c r="E336" s="37">
        <v>0.31</v>
      </c>
      <c r="F336" s="37">
        <v>0.31</v>
      </c>
      <c r="G336" s="47">
        <f t="shared" si="80"/>
        <v>569.94000000000005</v>
      </c>
      <c r="H336" s="48">
        <f t="shared" si="81"/>
        <v>569.94000000000005</v>
      </c>
    </row>
    <row r="337" spans="2:8" ht="15.75" thickBot="1">
      <c r="B337" s="30" t="s">
        <v>132</v>
      </c>
      <c r="C337" s="31">
        <v>8</v>
      </c>
      <c r="D337" s="32">
        <v>1.52</v>
      </c>
      <c r="E337" s="38">
        <v>0.31</v>
      </c>
      <c r="F337" s="38">
        <v>0.31</v>
      </c>
      <c r="G337" s="44">
        <f t="shared" si="80"/>
        <v>1.0488</v>
      </c>
      <c r="H337" s="45">
        <f t="shared" si="81"/>
        <v>1.0488</v>
      </c>
    </row>
    <row r="338" spans="2:8">
      <c r="B338" s="55"/>
      <c r="C338" s="55"/>
      <c r="D338" s="55"/>
      <c r="E338" s="55"/>
      <c r="F338" s="55"/>
      <c r="G338" s="75">
        <f>($C332*G332+$C333*G333+$C337*G337)*$G$4+$C334*G334+$C335*G335+$C336*G336</f>
        <v>205138.16639999999</v>
      </c>
      <c r="H338" s="75">
        <f>($C332*H332+$C333*H333+$C337*H337)*$G$4+$C334*H334+$C335*H335+$C336*H336</f>
        <v>197189.9184</v>
      </c>
    </row>
    <row r="339" spans="2:8" ht="15.75" thickBot="1"/>
    <row r="340" spans="2:8" ht="16.5" thickBot="1">
      <c r="B340" s="134" t="s">
        <v>120</v>
      </c>
      <c r="C340" s="135"/>
      <c r="D340" s="135"/>
      <c r="E340" s="135"/>
      <c r="F340" s="135"/>
      <c r="G340" s="135"/>
      <c r="H340" s="136"/>
    </row>
    <row r="341" spans="2:8">
      <c r="B341" s="39" t="s">
        <v>31</v>
      </c>
      <c r="C341" s="40">
        <v>1</v>
      </c>
      <c r="D341" s="52">
        <v>1050</v>
      </c>
      <c r="E341" s="41">
        <v>0.28999999999999998</v>
      </c>
      <c r="F341" s="41">
        <v>0.31</v>
      </c>
      <c r="G341" s="53">
        <f t="shared" ref="G341:G346" si="82">D341*(1-E341)</f>
        <v>745.5</v>
      </c>
      <c r="H341" s="54">
        <f t="shared" ref="H341:H346" si="83">D341*(1-F341)</f>
        <v>724.5</v>
      </c>
    </row>
    <row r="342" spans="2:8">
      <c r="B342" s="27" t="s">
        <v>65</v>
      </c>
      <c r="C342" s="28">
        <v>8</v>
      </c>
      <c r="D342" s="29">
        <v>341</v>
      </c>
      <c r="E342" s="37">
        <v>0.37</v>
      </c>
      <c r="F342" s="37">
        <v>0.4</v>
      </c>
      <c r="G342" s="42">
        <f t="shared" si="82"/>
        <v>214.83</v>
      </c>
      <c r="H342" s="43">
        <f t="shared" si="83"/>
        <v>204.6</v>
      </c>
    </row>
    <row r="343" spans="2:8">
      <c r="B343" s="27" t="s">
        <v>61</v>
      </c>
      <c r="C343" s="28">
        <v>1</v>
      </c>
      <c r="D343" s="46">
        <v>12990</v>
      </c>
      <c r="E343" s="37">
        <v>0.2</v>
      </c>
      <c r="F343" s="37">
        <v>0.22</v>
      </c>
      <c r="G343" s="47">
        <f t="shared" si="82"/>
        <v>10392</v>
      </c>
      <c r="H343" s="48">
        <f t="shared" si="83"/>
        <v>10132.200000000001</v>
      </c>
    </row>
    <row r="344" spans="2:8">
      <c r="B344" s="27" t="s">
        <v>64</v>
      </c>
      <c r="C344" s="28">
        <v>6</v>
      </c>
      <c r="D344" s="46">
        <v>510.00000000000006</v>
      </c>
      <c r="E344" s="37">
        <v>0.31</v>
      </c>
      <c r="F344" s="37">
        <v>0.31</v>
      </c>
      <c r="G344" s="47">
        <f t="shared" si="82"/>
        <v>351.90000000000003</v>
      </c>
      <c r="H344" s="48">
        <f t="shared" si="83"/>
        <v>351.90000000000003</v>
      </c>
    </row>
    <row r="345" spans="2:8">
      <c r="B345" s="27" t="s">
        <v>69</v>
      </c>
      <c r="C345" s="28">
        <v>2</v>
      </c>
      <c r="D345" s="46">
        <v>826.00000000000011</v>
      </c>
      <c r="E345" s="37">
        <v>0.31</v>
      </c>
      <c r="F345" s="37">
        <v>0.31</v>
      </c>
      <c r="G345" s="47">
        <f t="shared" si="82"/>
        <v>569.94000000000005</v>
      </c>
      <c r="H345" s="48">
        <f t="shared" si="83"/>
        <v>569.94000000000005</v>
      </c>
    </row>
    <row r="346" spans="2:8" ht="15.75" thickBot="1">
      <c r="B346" s="30" t="s">
        <v>132</v>
      </c>
      <c r="C346" s="31">
        <v>8</v>
      </c>
      <c r="D346" s="32">
        <v>1.52</v>
      </c>
      <c r="E346" s="38">
        <v>0.31</v>
      </c>
      <c r="F346" s="38">
        <v>0.31</v>
      </c>
      <c r="G346" s="44">
        <f t="shared" si="82"/>
        <v>1.0488</v>
      </c>
      <c r="H346" s="45">
        <f t="shared" si="83"/>
        <v>1.0488</v>
      </c>
    </row>
    <row r="347" spans="2:8">
      <c r="B347" s="55"/>
      <c r="C347" s="55"/>
      <c r="D347" s="55"/>
      <c r="E347" s="55"/>
      <c r="F347" s="55"/>
      <c r="G347" s="75">
        <f>($C341*G341+$C342*G342+$C346*G346)*$G$4+$C343*G343+$C344*G344+$C345*G345</f>
        <v>251006.19840000005</v>
      </c>
      <c r="H347" s="75">
        <f>($C341*H341+$C342*H342+$C346*H346)*$G$4+$C343*H343+$C344*H344+$C345*H345</f>
        <v>240873.75840000005</v>
      </c>
    </row>
    <row r="348" spans="2:8" ht="15.75" thickBot="1">
      <c r="B348" s="55"/>
      <c r="C348" s="55"/>
      <c r="D348" s="55"/>
      <c r="E348" s="55"/>
      <c r="F348" s="55"/>
      <c r="G348" s="55"/>
      <c r="H348" s="55"/>
    </row>
    <row r="349" spans="2:8" ht="16.5" thickBot="1">
      <c r="B349" s="131" t="s">
        <v>133</v>
      </c>
      <c r="C349" s="132"/>
      <c r="D349" s="132"/>
      <c r="E349" s="132"/>
      <c r="F349" s="132"/>
      <c r="G349" s="132"/>
      <c r="H349" s="133"/>
    </row>
    <row r="350" spans="2:8">
      <c r="B350" s="39" t="s">
        <v>32</v>
      </c>
      <c r="C350" s="40">
        <v>1</v>
      </c>
      <c r="D350" s="52">
        <v>1177</v>
      </c>
      <c r="E350" s="41">
        <v>0.3</v>
      </c>
      <c r="F350" s="41">
        <v>0.33</v>
      </c>
      <c r="G350" s="53">
        <f t="shared" ref="G350:G355" si="84">D350*(1-E350)</f>
        <v>823.9</v>
      </c>
      <c r="H350" s="54">
        <f t="shared" ref="H350:H355" si="85">D350*(1-F350)</f>
        <v>788.58999999999992</v>
      </c>
    </row>
    <row r="351" spans="2:8">
      <c r="B351" s="27" t="s">
        <v>54</v>
      </c>
      <c r="C351" s="28">
        <v>4</v>
      </c>
      <c r="D351" s="29">
        <v>246.2</v>
      </c>
      <c r="E351" s="37">
        <v>0.37</v>
      </c>
      <c r="F351" s="37">
        <v>0.4</v>
      </c>
      <c r="G351" s="42">
        <f t="shared" si="84"/>
        <v>155.10599999999999</v>
      </c>
      <c r="H351" s="43">
        <f t="shared" si="85"/>
        <v>147.72</v>
      </c>
    </row>
    <row r="352" spans="2:8">
      <c r="B352" s="27" t="s">
        <v>57</v>
      </c>
      <c r="C352" s="28">
        <v>1</v>
      </c>
      <c r="D352" s="46">
        <v>10990</v>
      </c>
      <c r="E352" s="37">
        <v>0.2</v>
      </c>
      <c r="F352" s="37">
        <v>0.22</v>
      </c>
      <c r="G352" s="47">
        <f t="shared" si="84"/>
        <v>8792</v>
      </c>
      <c r="H352" s="48">
        <f t="shared" si="85"/>
        <v>8572.2000000000007</v>
      </c>
    </row>
    <row r="353" spans="2:8">
      <c r="B353" s="27" t="s">
        <v>64</v>
      </c>
      <c r="C353" s="28">
        <v>2</v>
      </c>
      <c r="D353" s="46">
        <v>510.00000000000006</v>
      </c>
      <c r="E353" s="37">
        <v>0.31</v>
      </c>
      <c r="F353" s="37">
        <v>0.31</v>
      </c>
      <c r="G353" s="47">
        <f t="shared" si="84"/>
        <v>351.90000000000003</v>
      </c>
      <c r="H353" s="48">
        <f t="shared" si="85"/>
        <v>351.90000000000003</v>
      </c>
    </row>
    <row r="354" spans="2:8">
      <c r="B354" s="27" t="s">
        <v>69</v>
      </c>
      <c r="C354" s="28">
        <v>1</v>
      </c>
      <c r="D354" s="46">
        <v>826.00000000000011</v>
      </c>
      <c r="E354" s="37">
        <v>0.31</v>
      </c>
      <c r="F354" s="37">
        <v>0.31</v>
      </c>
      <c r="G354" s="47">
        <f t="shared" si="84"/>
        <v>569.94000000000005</v>
      </c>
      <c r="H354" s="48">
        <f t="shared" si="85"/>
        <v>569.94000000000005</v>
      </c>
    </row>
    <row r="355" spans="2:8" ht="15.75" thickBot="1">
      <c r="B355" s="30" t="s">
        <v>56</v>
      </c>
      <c r="C355" s="31">
        <v>4</v>
      </c>
      <c r="D355" s="32">
        <v>1.52</v>
      </c>
      <c r="E355" s="38">
        <v>0.31</v>
      </c>
      <c r="F355" s="38">
        <v>0.31</v>
      </c>
      <c r="G355" s="44">
        <f t="shared" si="84"/>
        <v>1.0488</v>
      </c>
      <c r="H355" s="45">
        <f t="shared" si="85"/>
        <v>1.0488</v>
      </c>
    </row>
    <row r="356" spans="2:8">
      <c r="B356" s="55"/>
      <c r="C356" s="55"/>
      <c r="D356" s="55"/>
      <c r="E356" s="55"/>
      <c r="F356" s="55"/>
      <c r="G356" s="75">
        <f>($C350*G350+$C351*G351+$C355*G355)*$G$4+$C352*G352+$C353*G353+$C354*G354</f>
        <v>149123.58319999999</v>
      </c>
      <c r="H356" s="75">
        <f>($C350*H350+$C351*H351+$C355*H355)*$G$4+$C352*H352+$C353*H353+$C354*H354</f>
        <v>142677.79920000001</v>
      </c>
    </row>
    <row r="357" spans="2:8" ht="15.75" thickBot="1">
      <c r="B357" s="55"/>
      <c r="C357" s="55"/>
      <c r="D357" s="55"/>
      <c r="E357" s="55"/>
      <c r="F357" s="55"/>
      <c r="G357" s="55"/>
      <c r="H357" s="55"/>
    </row>
    <row r="358" spans="2:8" ht="16.5" thickBot="1">
      <c r="B358" s="131" t="s">
        <v>134</v>
      </c>
      <c r="C358" s="132"/>
      <c r="D358" s="132"/>
      <c r="E358" s="132"/>
      <c r="F358" s="132"/>
      <c r="G358" s="132"/>
      <c r="H358" s="133"/>
    </row>
    <row r="359" spans="2:8">
      <c r="B359" s="39" t="s">
        <v>32</v>
      </c>
      <c r="C359" s="40">
        <v>1</v>
      </c>
      <c r="D359" s="52">
        <v>1177</v>
      </c>
      <c r="E359" s="41">
        <v>0.3</v>
      </c>
      <c r="F359" s="41">
        <v>0.33</v>
      </c>
      <c r="G359" s="53">
        <f t="shared" ref="G359:G364" si="86">D359*(1-E359)</f>
        <v>823.9</v>
      </c>
      <c r="H359" s="54">
        <f t="shared" ref="H359:H364" si="87">D359*(1-F359)</f>
        <v>788.58999999999992</v>
      </c>
    </row>
    <row r="360" spans="2:8">
      <c r="B360" s="27" t="s">
        <v>65</v>
      </c>
      <c r="C360" s="28">
        <v>4</v>
      </c>
      <c r="D360" s="29">
        <v>341</v>
      </c>
      <c r="E360" s="37">
        <v>0.37</v>
      </c>
      <c r="F360" s="37">
        <v>0.4</v>
      </c>
      <c r="G360" s="42">
        <f t="shared" si="86"/>
        <v>214.83</v>
      </c>
      <c r="H360" s="43">
        <f t="shared" si="87"/>
        <v>204.6</v>
      </c>
    </row>
    <row r="361" spans="2:8">
      <c r="B361" s="27" t="s">
        <v>57</v>
      </c>
      <c r="C361" s="28">
        <v>1</v>
      </c>
      <c r="D361" s="46">
        <v>10990</v>
      </c>
      <c r="E361" s="37">
        <v>0.2</v>
      </c>
      <c r="F361" s="37">
        <v>0.22</v>
      </c>
      <c r="G361" s="47">
        <f t="shared" si="86"/>
        <v>8792</v>
      </c>
      <c r="H361" s="48">
        <f t="shared" si="87"/>
        <v>8572.2000000000007</v>
      </c>
    </row>
    <row r="362" spans="2:8">
      <c r="B362" s="27" t="s">
        <v>64</v>
      </c>
      <c r="C362" s="28">
        <v>2</v>
      </c>
      <c r="D362" s="46">
        <v>510.00000000000006</v>
      </c>
      <c r="E362" s="37">
        <v>0.31</v>
      </c>
      <c r="F362" s="37">
        <v>0.31</v>
      </c>
      <c r="G362" s="47">
        <f t="shared" si="86"/>
        <v>351.90000000000003</v>
      </c>
      <c r="H362" s="48">
        <f t="shared" si="87"/>
        <v>351.90000000000003</v>
      </c>
    </row>
    <row r="363" spans="2:8">
      <c r="B363" s="27" t="s">
        <v>69</v>
      </c>
      <c r="C363" s="28">
        <v>1</v>
      </c>
      <c r="D363" s="46">
        <v>826.00000000000011</v>
      </c>
      <c r="E363" s="37">
        <v>0.31</v>
      </c>
      <c r="F363" s="37">
        <v>0.31</v>
      </c>
      <c r="G363" s="47">
        <f t="shared" si="86"/>
        <v>569.94000000000005</v>
      </c>
      <c r="H363" s="48">
        <f t="shared" si="87"/>
        <v>569.94000000000005</v>
      </c>
    </row>
    <row r="364" spans="2:8" ht="15.75" thickBot="1">
      <c r="B364" s="30" t="s">
        <v>56</v>
      </c>
      <c r="C364" s="31">
        <v>4</v>
      </c>
      <c r="D364" s="32">
        <v>1.52</v>
      </c>
      <c r="E364" s="38">
        <v>0.31</v>
      </c>
      <c r="F364" s="38">
        <v>0.31</v>
      </c>
      <c r="G364" s="44">
        <f t="shared" si="86"/>
        <v>1.0488</v>
      </c>
      <c r="H364" s="45">
        <f t="shared" si="87"/>
        <v>1.0488</v>
      </c>
    </row>
    <row r="365" spans="2:8">
      <c r="B365" s="55"/>
      <c r="C365" s="55"/>
      <c r="D365" s="55"/>
      <c r="E365" s="55"/>
      <c r="F365" s="55"/>
      <c r="G365" s="75">
        <f>($C359*G359+$C360*G360+$C364*G364)*$G$4+$C361*G361+$C362*G362+$C363*G363</f>
        <v>172057.5992</v>
      </c>
      <c r="H365" s="75">
        <f>($C359*H359+$C360*H360+$C364*H364)*$G$4+$C361*H361+$C362*H362+$C363*H363</f>
        <v>164519.71919999999</v>
      </c>
    </row>
    <row r="366" spans="2:8" ht="15.75" thickBot="1">
      <c r="B366" s="55"/>
      <c r="C366" s="55"/>
      <c r="D366" s="55"/>
      <c r="E366" s="55"/>
      <c r="F366" s="55"/>
      <c r="G366" s="55"/>
      <c r="H366" s="55"/>
    </row>
    <row r="367" spans="2:8" ht="16.5" thickBot="1">
      <c r="B367" s="131" t="s">
        <v>135</v>
      </c>
      <c r="C367" s="132"/>
      <c r="D367" s="132"/>
      <c r="E367" s="132"/>
      <c r="F367" s="132"/>
      <c r="G367" s="132"/>
      <c r="H367" s="133"/>
    </row>
    <row r="368" spans="2:8">
      <c r="B368" s="39" t="s">
        <v>32</v>
      </c>
      <c r="C368" s="40">
        <v>1</v>
      </c>
      <c r="D368" s="52">
        <v>1177</v>
      </c>
      <c r="E368" s="41">
        <v>0.3</v>
      </c>
      <c r="F368" s="41">
        <v>0.33</v>
      </c>
      <c r="G368" s="53">
        <f t="shared" ref="G368:G373" si="88">D368*(1-E368)</f>
        <v>823.9</v>
      </c>
      <c r="H368" s="54">
        <f t="shared" ref="H368:H373" si="89">D368*(1-F368)</f>
        <v>788.58999999999992</v>
      </c>
    </row>
    <row r="369" spans="2:8">
      <c r="B369" s="27" t="s">
        <v>65</v>
      </c>
      <c r="C369" s="28">
        <v>4</v>
      </c>
      <c r="D369" s="29">
        <v>341</v>
      </c>
      <c r="E369" s="37">
        <v>0.37</v>
      </c>
      <c r="F369" s="37">
        <v>0.4</v>
      </c>
      <c r="G369" s="42">
        <f t="shared" si="88"/>
        <v>214.83</v>
      </c>
      <c r="H369" s="43">
        <f t="shared" si="89"/>
        <v>204.6</v>
      </c>
    </row>
    <row r="370" spans="2:8">
      <c r="B370" s="27" t="s">
        <v>57</v>
      </c>
      <c r="C370" s="28">
        <v>1</v>
      </c>
      <c r="D370" s="46">
        <v>10990</v>
      </c>
      <c r="E370" s="37">
        <v>0.2</v>
      </c>
      <c r="F370" s="37">
        <v>0.22</v>
      </c>
      <c r="G370" s="47">
        <f t="shared" si="88"/>
        <v>8792</v>
      </c>
      <c r="H370" s="48">
        <f t="shared" si="89"/>
        <v>8572.2000000000007</v>
      </c>
    </row>
    <row r="371" spans="2:8">
      <c r="B371" s="27" t="s">
        <v>64</v>
      </c>
      <c r="C371" s="28">
        <v>2</v>
      </c>
      <c r="D371" s="46">
        <v>510.00000000000006</v>
      </c>
      <c r="E371" s="37">
        <v>0.31</v>
      </c>
      <c r="F371" s="37">
        <v>0.31</v>
      </c>
      <c r="G371" s="47">
        <f t="shared" si="88"/>
        <v>351.90000000000003</v>
      </c>
      <c r="H371" s="48">
        <f t="shared" si="89"/>
        <v>351.90000000000003</v>
      </c>
    </row>
    <row r="372" spans="2:8">
      <c r="B372" s="27" t="s">
        <v>69</v>
      </c>
      <c r="C372" s="28">
        <v>1</v>
      </c>
      <c r="D372" s="46">
        <v>826.00000000000011</v>
      </c>
      <c r="E372" s="37">
        <v>0.31</v>
      </c>
      <c r="F372" s="37">
        <v>0.31</v>
      </c>
      <c r="G372" s="47">
        <f t="shared" si="88"/>
        <v>569.94000000000005</v>
      </c>
      <c r="H372" s="48">
        <f t="shared" si="89"/>
        <v>569.94000000000005</v>
      </c>
    </row>
    <row r="373" spans="2:8" ht="15.75" thickBot="1">
      <c r="B373" s="30" t="s">
        <v>56</v>
      </c>
      <c r="C373" s="31">
        <v>4</v>
      </c>
      <c r="D373" s="32">
        <v>1.52</v>
      </c>
      <c r="E373" s="38">
        <v>0.31</v>
      </c>
      <c r="F373" s="38">
        <v>0.31</v>
      </c>
      <c r="G373" s="44">
        <f t="shared" si="88"/>
        <v>1.0488</v>
      </c>
      <c r="H373" s="45">
        <f t="shared" si="89"/>
        <v>1.0488</v>
      </c>
    </row>
    <row r="374" spans="2:8">
      <c r="B374" s="55"/>
      <c r="C374" s="55"/>
      <c r="D374" s="55"/>
      <c r="E374" s="55"/>
      <c r="F374" s="55"/>
      <c r="G374" s="75">
        <f>($C368*G368+$C369*G369+$C373*G373)*$G$4+$C370*G370+$C371*G371+$C372*G372</f>
        <v>172057.5992</v>
      </c>
      <c r="H374" s="75">
        <f>($C368*H368+$C369*H369+$C373*H373)*$G$4+$C370*H370+$C371*H371+$C372*H372</f>
        <v>164519.71919999999</v>
      </c>
    </row>
    <row r="375" spans="2:8" ht="15.75" thickBot="1">
      <c r="B375" s="55"/>
      <c r="C375" s="55"/>
      <c r="D375" s="55"/>
      <c r="E375" s="55"/>
      <c r="F375" s="55"/>
      <c r="G375" s="55"/>
      <c r="H375" s="55"/>
    </row>
    <row r="376" spans="2:8" ht="16.5" thickBot="1">
      <c r="B376" s="131" t="s">
        <v>136</v>
      </c>
      <c r="C376" s="132"/>
      <c r="D376" s="132"/>
      <c r="E376" s="132"/>
      <c r="F376" s="132"/>
      <c r="G376" s="132"/>
      <c r="H376" s="133"/>
    </row>
    <row r="377" spans="2:8">
      <c r="B377" s="39" t="s">
        <v>32</v>
      </c>
      <c r="C377" s="40">
        <v>1</v>
      </c>
      <c r="D377" s="52">
        <v>1177</v>
      </c>
      <c r="E377" s="41">
        <v>0.3</v>
      </c>
      <c r="F377" s="41">
        <v>0.33</v>
      </c>
      <c r="G377" s="53">
        <f t="shared" ref="G377:G382" si="90">D377*(1-E377)</f>
        <v>823.9</v>
      </c>
      <c r="H377" s="54">
        <f t="shared" ref="H377:H382" si="91">D377*(1-F377)</f>
        <v>788.58999999999992</v>
      </c>
    </row>
    <row r="378" spans="2:8">
      <c r="B378" s="27" t="s">
        <v>54</v>
      </c>
      <c r="C378" s="28">
        <v>8</v>
      </c>
      <c r="D378" s="29">
        <v>246.2</v>
      </c>
      <c r="E378" s="37">
        <v>0.37</v>
      </c>
      <c r="F378" s="37">
        <v>0.4</v>
      </c>
      <c r="G378" s="42">
        <f t="shared" si="90"/>
        <v>155.10599999999999</v>
      </c>
      <c r="H378" s="43">
        <f t="shared" si="91"/>
        <v>147.72</v>
      </c>
    </row>
    <row r="379" spans="2:8">
      <c r="B379" s="27" t="s">
        <v>61</v>
      </c>
      <c r="C379" s="28">
        <v>1</v>
      </c>
      <c r="D379" s="46">
        <v>12990</v>
      </c>
      <c r="E379" s="37">
        <v>0.2</v>
      </c>
      <c r="F379" s="37">
        <v>0.22</v>
      </c>
      <c r="G379" s="47">
        <f t="shared" si="90"/>
        <v>10392</v>
      </c>
      <c r="H379" s="48">
        <f t="shared" si="91"/>
        <v>10132.200000000001</v>
      </c>
    </row>
    <row r="380" spans="2:8">
      <c r="B380" s="27" t="s">
        <v>64</v>
      </c>
      <c r="C380" s="28">
        <v>6</v>
      </c>
      <c r="D380" s="46">
        <v>510.00000000000006</v>
      </c>
      <c r="E380" s="37">
        <v>0.31</v>
      </c>
      <c r="F380" s="37">
        <v>0.31</v>
      </c>
      <c r="G380" s="47">
        <f t="shared" si="90"/>
        <v>351.90000000000003</v>
      </c>
      <c r="H380" s="48">
        <f t="shared" si="91"/>
        <v>351.90000000000003</v>
      </c>
    </row>
    <row r="381" spans="2:8">
      <c r="B381" s="27" t="s">
        <v>69</v>
      </c>
      <c r="C381" s="28">
        <v>2</v>
      </c>
      <c r="D381" s="46">
        <v>826.00000000000011</v>
      </c>
      <c r="E381" s="37">
        <v>0.31</v>
      </c>
      <c r="F381" s="37">
        <v>0.31</v>
      </c>
      <c r="G381" s="47">
        <f t="shared" si="90"/>
        <v>569.94000000000005</v>
      </c>
      <c r="H381" s="48">
        <f t="shared" si="91"/>
        <v>569.94000000000005</v>
      </c>
    </row>
    <row r="382" spans="2:8" ht="15.75" thickBot="1">
      <c r="B382" s="30" t="s">
        <v>56</v>
      </c>
      <c r="C382" s="31">
        <v>8</v>
      </c>
      <c r="D382" s="32">
        <v>1.52</v>
      </c>
      <c r="E382" s="38">
        <v>0.31</v>
      </c>
      <c r="F382" s="38">
        <v>0.31</v>
      </c>
      <c r="G382" s="44">
        <f t="shared" si="90"/>
        <v>1.0488</v>
      </c>
      <c r="H382" s="45">
        <f t="shared" si="91"/>
        <v>1.0488</v>
      </c>
    </row>
    <row r="383" spans="2:8">
      <c r="B383" s="55"/>
      <c r="C383" s="55"/>
      <c r="D383" s="55"/>
      <c r="E383" s="55"/>
      <c r="F383" s="55"/>
      <c r="G383" s="75">
        <f>($C377*G377+$C378*G378+$C382*G382)*$G$4+$C379*G379+$C380*G380+$C381*G381</f>
        <v>212664.56639999998</v>
      </c>
      <c r="H383" s="75">
        <f>($C377*H377+$C378*H378+$C382*H382)*$G$4+$C379*H379+$C380*H380+$C381*H381</f>
        <v>203342.55840000001</v>
      </c>
    </row>
    <row r="384" spans="2:8" ht="15.75" thickBot="1">
      <c r="B384" s="55"/>
      <c r="C384" s="55"/>
      <c r="D384" s="55"/>
      <c r="E384" s="55"/>
      <c r="F384" s="55"/>
      <c r="G384" s="55"/>
      <c r="H384" s="55"/>
    </row>
    <row r="385" spans="2:8" ht="16.5" thickBot="1">
      <c r="B385" s="131" t="s">
        <v>137</v>
      </c>
      <c r="C385" s="132"/>
      <c r="D385" s="132"/>
      <c r="E385" s="132"/>
      <c r="F385" s="132"/>
      <c r="G385" s="132"/>
      <c r="H385" s="133"/>
    </row>
    <row r="386" spans="2:8">
      <c r="B386" s="39" t="s">
        <v>32</v>
      </c>
      <c r="C386" s="40">
        <v>1</v>
      </c>
      <c r="D386" s="52">
        <v>1177</v>
      </c>
      <c r="E386" s="41">
        <v>0.3</v>
      </c>
      <c r="F386" s="41">
        <v>0.33</v>
      </c>
      <c r="G386" s="53">
        <f t="shared" ref="G386:G391" si="92">D386*(1-E386)</f>
        <v>823.9</v>
      </c>
      <c r="H386" s="54">
        <f t="shared" ref="H386:H391" si="93">D386*(1-F386)</f>
        <v>788.58999999999992</v>
      </c>
    </row>
    <row r="387" spans="2:8">
      <c r="B387" s="27" t="s">
        <v>65</v>
      </c>
      <c r="C387" s="28">
        <v>8</v>
      </c>
      <c r="D387" s="29">
        <v>341</v>
      </c>
      <c r="E387" s="37">
        <v>0.37</v>
      </c>
      <c r="F387" s="37">
        <v>0.4</v>
      </c>
      <c r="G387" s="42">
        <f t="shared" si="92"/>
        <v>214.83</v>
      </c>
      <c r="H387" s="43">
        <f t="shared" si="93"/>
        <v>204.6</v>
      </c>
    </row>
    <row r="388" spans="2:8">
      <c r="B388" s="27" t="s">
        <v>61</v>
      </c>
      <c r="C388" s="28">
        <v>1</v>
      </c>
      <c r="D388" s="46">
        <v>12990</v>
      </c>
      <c r="E388" s="37">
        <v>0.2</v>
      </c>
      <c r="F388" s="37">
        <v>0.22</v>
      </c>
      <c r="G388" s="47">
        <f t="shared" si="92"/>
        <v>10392</v>
      </c>
      <c r="H388" s="48">
        <f t="shared" si="93"/>
        <v>10132.200000000001</v>
      </c>
    </row>
    <row r="389" spans="2:8">
      <c r="B389" s="27" t="s">
        <v>64</v>
      </c>
      <c r="C389" s="28">
        <v>6</v>
      </c>
      <c r="D389" s="46">
        <v>510.00000000000006</v>
      </c>
      <c r="E389" s="37">
        <v>0.31</v>
      </c>
      <c r="F389" s="37">
        <v>0.31</v>
      </c>
      <c r="G389" s="47">
        <f t="shared" si="92"/>
        <v>351.90000000000003</v>
      </c>
      <c r="H389" s="48">
        <f t="shared" si="93"/>
        <v>351.90000000000003</v>
      </c>
    </row>
    <row r="390" spans="2:8">
      <c r="B390" s="27" t="s">
        <v>69</v>
      </c>
      <c r="C390" s="28">
        <v>2</v>
      </c>
      <c r="D390" s="46">
        <v>826.00000000000011</v>
      </c>
      <c r="E390" s="37">
        <v>0.31</v>
      </c>
      <c r="F390" s="37">
        <v>0.31</v>
      </c>
      <c r="G390" s="47">
        <f t="shared" si="92"/>
        <v>569.94000000000005</v>
      </c>
      <c r="H390" s="48">
        <f t="shared" si="93"/>
        <v>569.94000000000005</v>
      </c>
    </row>
    <row r="391" spans="2:8" ht="15.75" thickBot="1">
      <c r="B391" s="30" t="s">
        <v>56</v>
      </c>
      <c r="C391" s="31">
        <v>8</v>
      </c>
      <c r="D391" s="32">
        <v>1.52</v>
      </c>
      <c r="E391" s="38">
        <v>0.31</v>
      </c>
      <c r="F391" s="38">
        <v>0.31</v>
      </c>
      <c r="G391" s="44">
        <f t="shared" si="92"/>
        <v>1.0488</v>
      </c>
      <c r="H391" s="45">
        <f t="shared" si="93"/>
        <v>1.0488</v>
      </c>
    </row>
    <row r="392" spans="2:8">
      <c r="B392" s="55"/>
      <c r="C392" s="55"/>
      <c r="D392" s="55"/>
      <c r="E392" s="55"/>
      <c r="F392" s="55"/>
      <c r="G392" s="75">
        <f>($C386*G386+$C387*G387+$C391*G391)*$G$4+$C388*G388+$C389*G389+$C390*G390</f>
        <v>258532.59840000002</v>
      </c>
      <c r="H392" s="75">
        <f>($C386*H386+$C387*H387+$C391*H391)*$G$4+$C388*H388+$C389*H389+$C390*H390</f>
        <v>247026.39839999998</v>
      </c>
    </row>
  </sheetData>
  <mergeCells count="43">
    <mergeCell ref="B295:H295"/>
    <mergeCell ref="B78:H78"/>
    <mergeCell ref="B86:H86"/>
    <mergeCell ref="B95:H95"/>
    <mergeCell ref="B268:H268"/>
    <mergeCell ref="B133:H133"/>
    <mergeCell ref="B237:H237"/>
    <mergeCell ref="B248:H248"/>
    <mergeCell ref="B216:H216"/>
    <mergeCell ref="B186:H186"/>
    <mergeCell ref="B196:H196"/>
    <mergeCell ref="B206:H206"/>
    <mergeCell ref="B259:H259"/>
    <mergeCell ref="B113:H113"/>
    <mergeCell ref="B123:H123"/>
    <mergeCell ref="B104:H104"/>
    <mergeCell ref="B385:H385"/>
    <mergeCell ref="B143:H143"/>
    <mergeCell ref="B154:H154"/>
    <mergeCell ref="B164:H164"/>
    <mergeCell ref="B175:H175"/>
    <mergeCell ref="B349:H349"/>
    <mergeCell ref="B358:H358"/>
    <mergeCell ref="B367:H367"/>
    <mergeCell ref="B376:H376"/>
    <mergeCell ref="B304:H304"/>
    <mergeCell ref="B313:H313"/>
    <mergeCell ref="B322:H322"/>
    <mergeCell ref="B331:H331"/>
    <mergeCell ref="B340:H340"/>
    <mergeCell ref="B277:H277"/>
    <mergeCell ref="B286:H286"/>
    <mergeCell ref="B7:H7"/>
    <mergeCell ref="B10:H10"/>
    <mergeCell ref="B18:H18"/>
    <mergeCell ref="B26:H26"/>
    <mergeCell ref="B8:H8"/>
    <mergeCell ref="B227:H227"/>
    <mergeCell ref="B34:H34"/>
    <mergeCell ref="B44:H44"/>
    <mergeCell ref="B54:H54"/>
    <mergeCell ref="B62:H62"/>
    <mergeCell ref="B70:H70"/>
  </mergeCells>
  <hyperlinks>
    <hyperlink ref="G3" r:id="rId1" tooltip="Для правильного расчета прайса, пожалуйста установите текущий курс ЦБ USD"/>
  </hyperlinks>
  <printOptions horizontalCentered="1"/>
  <pageMargins left="0.7" right="0.7" top="0.75" bottom="0.75" header="0.3" footer="0.3"/>
  <pageSetup paperSize="9" scale="51" fitToWidth="4" fitToHeight="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Прайс SC октябрь 2023</vt:lpstr>
      <vt:lpstr>Комплекты LINE-INTERACTIVE</vt:lpstr>
      <vt:lpstr>Комплекты ONLINE</vt:lpstr>
      <vt:lpstr>Комплекты INV</vt:lpstr>
      <vt:lpstr>'Прайс SC октябрь 2023'!Print_Area</vt:lpstr>
      <vt:lpstr>'Прайс SC октябрь 2023'!Print_Area2</vt:lpstr>
      <vt:lpstr>'Прайс SC октябрь 2023'!Print_Area3</vt:lpstr>
      <vt:lpstr>'Прайс SC октябрь 2023'!Область_печати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Kovylin</dc:creator>
  <cp:lastModifiedBy>Игорь</cp:lastModifiedBy>
  <cp:lastPrinted>2023-04-10T20:02:52Z</cp:lastPrinted>
  <dcterms:created xsi:type="dcterms:W3CDTF">2020-12-21T13:00:10Z</dcterms:created>
  <dcterms:modified xsi:type="dcterms:W3CDTF">2023-10-26T04:43:10Z</dcterms:modified>
</cp:coreProperties>
</file>